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955" activeTab="1"/>
  </bookViews>
  <sheets>
    <sheet name="BUDGET-2025-2028" sheetId="4" r:id="rId1"/>
    <sheet name="BACTON EXPENDITURE 2024-2025" sheetId="1" r:id="rId2"/>
    <sheet name="BACTON INCOME 2024-2025" sheetId="15" r:id="rId3"/>
    <sheet name="BACTON - ACCOUNTS 2024-2025" sheetId="3" r:id="rId4"/>
    <sheet name="RISK ASSESSMENT" sheetId="17" r:id="rId5"/>
    <sheet name="VARIATION ATT 1.2" sheetId="6" r:id="rId6"/>
    <sheet name="EofYearRECONCILIATION" sheetId="21" r:id="rId7"/>
  </sheets>
  <definedNames>
    <definedName name="_xlnm.Print_Titles" localSheetId="1">'BACTON EXPENDITURE 2024-2025'!$1:$3</definedName>
    <definedName name="_xlnm.Print_Titles" localSheetId="2">'BACTON INCOME 2024-2025'!$1:$5</definedName>
  </definedNames>
  <calcPr calcId="145621"/>
</workbook>
</file>

<file path=xl/calcChain.xml><?xml version="1.0" encoding="utf-8"?>
<calcChain xmlns="http://schemas.openxmlformats.org/spreadsheetml/2006/main">
  <c r="C42" i="3" l="1"/>
  <c r="I45" i="15" l="1"/>
  <c r="Q73" i="1"/>
  <c r="Q6" i="1" l="1"/>
  <c r="Q49" i="1"/>
  <c r="L127" i="1" l="1"/>
  <c r="Q58" i="1"/>
  <c r="Q4" i="1"/>
  <c r="Q5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1" i="1"/>
  <c r="Q52" i="1"/>
  <c r="Q53" i="1"/>
  <c r="Q54" i="1"/>
  <c r="Q55" i="1"/>
  <c r="Q56" i="1"/>
  <c r="Q57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Q93" i="1"/>
  <c r="Q94" i="1"/>
  <c r="Q95" i="1"/>
  <c r="Q96" i="1"/>
  <c r="Q97" i="1"/>
  <c r="Q98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C127" i="1"/>
  <c r="D127" i="1"/>
  <c r="E127" i="1"/>
  <c r="F127" i="1"/>
  <c r="G127" i="1"/>
  <c r="H127" i="1"/>
  <c r="I127" i="1"/>
  <c r="J127" i="1"/>
  <c r="K127" i="1"/>
  <c r="M127" i="1"/>
  <c r="N127" i="1"/>
  <c r="O127" i="1"/>
  <c r="P127" i="1"/>
  <c r="C32" i="3"/>
  <c r="Q127" i="1" l="1"/>
  <c r="I24" i="15"/>
  <c r="D48" i="15"/>
  <c r="E48" i="15"/>
  <c r="F48" i="15"/>
  <c r="G48" i="15"/>
  <c r="H48" i="15"/>
  <c r="I25" i="15" l="1"/>
  <c r="I46" i="15" l="1"/>
  <c r="I44" i="15"/>
  <c r="I43" i="15"/>
  <c r="I42" i="15" l="1"/>
  <c r="I41" i="15"/>
  <c r="I40" i="15"/>
  <c r="I23" i="15" l="1"/>
  <c r="I22" i="15"/>
  <c r="I35" i="15" l="1"/>
  <c r="I36" i="15"/>
  <c r="I37" i="15"/>
  <c r="I38" i="15"/>
  <c r="I39" i="15"/>
  <c r="I15" i="15" l="1"/>
  <c r="I18" i="15"/>
  <c r="I14" i="15"/>
  <c r="I21" i="15"/>
  <c r="I29" i="15" l="1"/>
  <c r="I20" i="15"/>
  <c r="I13" i="15" l="1"/>
  <c r="I17" i="15" l="1"/>
  <c r="D49" i="4" l="1"/>
  <c r="F50" i="4"/>
  <c r="F49" i="4"/>
  <c r="D50" i="4"/>
  <c r="D48" i="4"/>
  <c r="E50" i="4" l="1"/>
  <c r="E49" i="4"/>
  <c r="I32" i="15" l="1"/>
  <c r="I33" i="15"/>
  <c r="I7" i="15"/>
  <c r="I12" i="15"/>
  <c r="I11" i="15"/>
  <c r="I10" i="15"/>
  <c r="E38" i="4" l="1"/>
  <c r="D38" i="4"/>
  <c r="D43" i="4" s="1"/>
  <c r="E20" i="4"/>
  <c r="D20" i="4"/>
  <c r="D41" i="4" s="1"/>
  <c r="A38" i="4"/>
  <c r="A20" i="4"/>
  <c r="A32" i="3"/>
  <c r="A37" i="3" s="1"/>
  <c r="A15" i="3"/>
  <c r="A36" i="3" s="1"/>
  <c r="A38" i="3" l="1"/>
  <c r="I28" i="15"/>
  <c r="I31" i="15" l="1"/>
  <c r="I27" i="15"/>
  <c r="I8" i="15" l="1"/>
  <c r="I6" i="15" l="1"/>
  <c r="C15" i="3" l="1"/>
  <c r="C48" i="15"/>
  <c r="I48" i="15" s="1"/>
  <c r="B63" i="4" l="1"/>
  <c r="B38" i="4" l="1"/>
  <c r="B20" i="4"/>
  <c r="C37" i="3" l="1"/>
  <c r="F38" i="4" l="1"/>
  <c r="D5" i="4" l="1"/>
  <c r="D10" i="4" s="1"/>
  <c r="D40" i="4" s="1"/>
  <c r="D42" i="4" s="1"/>
  <c r="D44" i="4" s="1"/>
  <c r="F20" i="4"/>
  <c r="C36" i="3"/>
  <c r="C38" i="3" l="1"/>
</calcChain>
</file>

<file path=xl/sharedStrings.xml><?xml version="1.0" encoding="utf-8"?>
<sst xmlns="http://schemas.openxmlformats.org/spreadsheetml/2006/main" count="727" uniqueCount="461">
  <si>
    <t>DATE</t>
  </si>
  <si>
    <t>GRASS</t>
  </si>
  <si>
    <t>CUTTING</t>
  </si>
  <si>
    <t>S137</t>
  </si>
  <si>
    <t>VAT</t>
  </si>
  <si>
    <t>TOTAL</t>
  </si>
  <si>
    <t>TOTALS</t>
  </si>
  <si>
    <t>FROM</t>
  </si>
  <si>
    <t>PRECEPT</t>
  </si>
  <si>
    <t>OTHER</t>
  </si>
  <si>
    <t>INTEREST</t>
  </si>
  <si>
    <t>MAINT</t>
  </si>
  <si>
    <t>VILLAGE</t>
  </si>
  <si>
    <t>HALL</t>
  </si>
  <si>
    <t>HIRE</t>
  </si>
  <si>
    <t>INSURANCE</t>
  </si>
  <si>
    <t>BUS ACCT</t>
  </si>
  <si>
    <t>REFUND</t>
  </si>
  <si>
    <t>RECYLING</t>
  </si>
  <si>
    <t>CREDITS</t>
  </si>
  <si>
    <t>GRANTS/</t>
  </si>
  <si>
    <t>DONATIONS</t>
  </si>
  <si>
    <t>Summary Receipts &amp; Payments Account</t>
  </si>
  <si>
    <t>Receipts</t>
  </si>
  <si>
    <t>Precept</t>
  </si>
  <si>
    <t>Interest on Investments</t>
  </si>
  <si>
    <t>Recycling Credits</t>
  </si>
  <si>
    <t>Miscellaneous</t>
  </si>
  <si>
    <t>Total Receipts</t>
  </si>
  <si>
    <t>Payments</t>
  </si>
  <si>
    <t>Staff Costs</t>
  </si>
  <si>
    <t>Administration</t>
  </si>
  <si>
    <t>Hall Hire</t>
  </si>
  <si>
    <t>Grass Cutting</t>
  </si>
  <si>
    <t xml:space="preserve">Village Maintenance </t>
  </si>
  <si>
    <t xml:space="preserve">Section 137 </t>
  </si>
  <si>
    <t xml:space="preserve">Insurance </t>
  </si>
  <si>
    <t>Grants/Donations</t>
  </si>
  <si>
    <t>Total Payments</t>
  </si>
  <si>
    <t>These cumulative funds are represented by:</t>
  </si>
  <si>
    <t xml:space="preserve">Current Account </t>
  </si>
  <si>
    <t>Business Deposit Account</t>
  </si>
  <si>
    <r>
      <t>The above statement represents the financial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position of the authority at </t>
    </r>
  </si>
  <si>
    <t>Total</t>
  </si>
  <si>
    <t>Insurance</t>
  </si>
  <si>
    <t>Training</t>
  </si>
  <si>
    <t xml:space="preserve">Total </t>
  </si>
  <si>
    <t>Miscellaneous (other)</t>
  </si>
  <si>
    <t>Receipts and Payments Summary</t>
  </si>
  <si>
    <t>VAT to reclaim</t>
  </si>
  <si>
    <t xml:space="preserve">VAT Repayment </t>
  </si>
  <si>
    <t>ADMIN/</t>
  </si>
  <si>
    <t>EXPENSES</t>
  </si>
  <si>
    <t>____________________________________________________</t>
  </si>
  <si>
    <t>______________________________</t>
  </si>
  <si>
    <t>Signed - RFO</t>
  </si>
  <si>
    <t>Date</t>
  </si>
  <si>
    <t>BACTON PARISH COUNCIL</t>
  </si>
  <si>
    <t>Electricity</t>
  </si>
  <si>
    <t>Water</t>
  </si>
  <si>
    <t>Allotment Rents</t>
  </si>
  <si>
    <t>ALLOTMENT</t>
  </si>
  <si>
    <t>RENTS</t>
  </si>
  <si>
    <t>Play Equipment</t>
  </si>
  <si>
    <t>BACTON &amp; EDINGTHORPE PARISH COUNCIL</t>
  </si>
  <si>
    <t>Interest</t>
  </si>
  <si>
    <t>Recycling credits</t>
  </si>
  <si>
    <t>VAT return</t>
  </si>
  <si>
    <t>Income</t>
  </si>
  <si>
    <t>Allotments</t>
  </si>
  <si>
    <t>Bank reconciliation</t>
  </si>
  <si>
    <t>Prepared by: Elaine Pugh - Clerk and RFO</t>
  </si>
  <si>
    <t>CASH BOOK</t>
  </si>
  <si>
    <t>Flood Wardens</t>
  </si>
  <si>
    <t>£</t>
  </si>
  <si>
    <t>Glass recycling credits may be reduced due to residents using their bins</t>
  </si>
  <si>
    <t>Considerations of funding which may be lost longer term:</t>
  </si>
  <si>
    <t>Insured</t>
  </si>
  <si>
    <t>Y</t>
  </si>
  <si>
    <t>N/a</t>
  </si>
  <si>
    <t>Notice boards</t>
  </si>
  <si>
    <t>Bus Shelters</t>
  </si>
  <si>
    <t>Objection to Parish Council Accounts</t>
  </si>
  <si>
    <t>No</t>
  </si>
  <si>
    <t>Exposure to high annual auditor cost</t>
  </si>
  <si>
    <t>Fidelity guarantee</t>
  </si>
  <si>
    <t>Yes</t>
  </si>
  <si>
    <t>Cheque Fraud</t>
  </si>
  <si>
    <t>Cheque signing</t>
  </si>
  <si>
    <t>Payments to HMRC</t>
  </si>
  <si>
    <t>Asset register</t>
  </si>
  <si>
    <t>Council insurance</t>
  </si>
  <si>
    <t>N/A</t>
  </si>
  <si>
    <t>Prepared by Elaine Pugh</t>
  </si>
  <si>
    <t>Risk</t>
  </si>
  <si>
    <t>Action</t>
  </si>
  <si>
    <t>Completed</t>
  </si>
  <si>
    <t>Low</t>
  </si>
  <si>
    <t>Ensure mowed regularly and moles deterred</t>
  </si>
  <si>
    <t>Yes by Kevin Richardson</t>
  </si>
  <si>
    <t>Medium</t>
  </si>
  <si>
    <t>Repaired</t>
  </si>
  <si>
    <t>Ensure insurance policy in place and meets reserves</t>
  </si>
  <si>
    <t>In place</t>
  </si>
  <si>
    <t>Councillor's to check invoices</t>
  </si>
  <si>
    <t>Clerk to ensure paid and provide payslips</t>
  </si>
  <si>
    <t>Reported regularly</t>
  </si>
  <si>
    <t>Clerk to ensure all income is accounted for</t>
  </si>
  <si>
    <t>Clerk</t>
  </si>
  <si>
    <t>Reviewed annually in May</t>
  </si>
  <si>
    <t>Done</t>
  </si>
  <si>
    <t>Ensure insurance policy in place</t>
  </si>
  <si>
    <t>Play area invaded by Travellers</t>
  </si>
  <si>
    <t>Yearly and checked</t>
  </si>
  <si>
    <t>Benches maintained</t>
  </si>
  <si>
    <t>Moles on play area</t>
  </si>
  <si>
    <t>N</t>
  </si>
  <si>
    <t>Grass cut and maintained</t>
  </si>
  <si>
    <t>Monitor</t>
  </si>
  <si>
    <t>Checked monthly</t>
  </si>
  <si>
    <t>To be undertaken in May/June</t>
  </si>
  <si>
    <t>As necessary</t>
  </si>
  <si>
    <t>Pavillion maintained</t>
  </si>
  <si>
    <t>Pavillion PAT testing</t>
  </si>
  <si>
    <t xml:space="preserve">Yes </t>
  </si>
  <si>
    <t>Maintain payments and leases</t>
  </si>
  <si>
    <t>Updated regularly and in May</t>
  </si>
  <si>
    <t>Monitor and maintain funding</t>
  </si>
  <si>
    <t>Fire extinguishers at Pavillion</t>
  </si>
  <si>
    <t>Football portacabin maintained</t>
  </si>
  <si>
    <t xml:space="preserve">Storage facility </t>
  </si>
  <si>
    <t>Contingency/ Elections</t>
  </si>
  <si>
    <t>The Council needs to consider what work it needs to do in the future and how much they wish to contribute towards these items.</t>
  </si>
  <si>
    <t>This amount should be reflected in the Council's Precept</t>
  </si>
  <si>
    <t>The Council also needs to ensure that it retains 50% of Precept and that it has sufficient funds should an employee be off sick for 6 months</t>
  </si>
  <si>
    <t>The Council also needs to be mindful that the minimum wage is increasing as well as future pension contributions.</t>
  </si>
  <si>
    <t>Clerk to arrange</t>
  </si>
  <si>
    <t>Land at Edingthorpe</t>
  </si>
  <si>
    <t xml:space="preserve">Ensure cut regularly </t>
  </si>
  <si>
    <t>Kevin Richardson</t>
  </si>
  <si>
    <t>Explanation of variances</t>
  </si>
  <si>
    <t>Name of Council:</t>
  </si>
  <si>
    <t>Explanations for variance of more than 15% (and over £200) for individual boxes in Section 1</t>
  </si>
  <si>
    <t>except whee there are "compensating" variances which leave a box relatively unchanged.</t>
  </si>
  <si>
    <t>Section 1</t>
  </si>
  <si>
    <t>Box 1</t>
  </si>
  <si>
    <t>Balances carried forward</t>
  </si>
  <si>
    <t>Box 2</t>
  </si>
  <si>
    <t>Box 3</t>
  </si>
  <si>
    <t>Other Income</t>
  </si>
  <si>
    <t>Box 4</t>
  </si>
  <si>
    <t>Staff costs</t>
  </si>
  <si>
    <t>Box 5</t>
  </si>
  <si>
    <t>Loan interest/</t>
  </si>
  <si>
    <t>NIL</t>
  </si>
  <si>
    <t>capital</t>
  </si>
  <si>
    <t>Box 6</t>
  </si>
  <si>
    <t>Other payments</t>
  </si>
  <si>
    <t xml:space="preserve">Box 7 </t>
  </si>
  <si>
    <t>Box 9</t>
  </si>
  <si>
    <t>Fixed assets &amp; Long term assets</t>
  </si>
  <si>
    <t>Box 10</t>
  </si>
  <si>
    <t>Total Borrowings</t>
  </si>
  <si>
    <t>Nil</t>
  </si>
  <si>
    <t>Attachment 1.2</t>
  </si>
  <si>
    <t>Variance</t>
  </si>
  <si>
    <t>Detailed explanation of variance (with amounts to nearest £10)</t>
  </si>
  <si>
    <t>Earmarked reserves at year end:</t>
  </si>
  <si>
    <t>£NIL</t>
  </si>
  <si>
    <t>£Nil</t>
  </si>
  <si>
    <t>Petty cash float (not applicable)</t>
  </si>
  <si>
    <t>The net balances reconcile to the Cash Book (receipts and payments) for the year as follows:</t>
  </si>
  <si>
    <t>Approved by: Susan Holden - Chair</t>
  </si>
  <si>
    <t>Flood</t>
  </si>
  <si>
    <t>Wardens</t>
  </si>
  <si>
    <t>PAYEE</t>
  </si>
  <si>
    <t>Maintain</t>
  </si>
  <si>
    <t>Play area fence</t>
  </si>
  <si>
    <t xml:space="preserve">Under review for risk </t>
  </si>
  <si>
    <t>C/F Business Account</t>
  </si>
  <si>
    <t>C/F Savings Account</t>
  </si>
  <si>
    <t>Maintenance of the Pavilion incl electricty/water allotments</t>
  </si>
  <si>
    <t>North Walsham Fire Protection</t>
  </si>
  <si>
    <t>ICO</t>
  </si>
  <si>
    <t>Water at allotments</t>
  </si>
  <si>
    <t>Taps adapted and hosepipes have been banned</t>
  </si>
  <si>
    <t>Yes - monitor</t>
  </si>
  <si>
    <t>Removed due to disrepair</t>
  </si>
  <si>
    <t>£ (+/-)</t>
  </si>
  <si>
    <t>completed</t>
  </si>
  <si>
    <t>BUDGET</t>
  </si>
  <si>
    <t>WAYLEAVE</t>
  </si>
  <si>
    <t>TO DATE</t>
  </si>
  <si>
    <t>Competent RFO</t>
  </si>
  <si>
    <t xml:space="preserve">Precept </t>
  </si>
  <si>
    <t xml:space="preserve">Unbanked cash at 31st March </t>
  </si>
  <si>
    <t>Net bank balance as at 31 March</t>
  </si>
  <si>
    <t>Net balances as at 31st March</t>
  </si>
  <si>
    <r>
      <t>Less</t>
    </r>
    <r>
      <rPr>
        <sz val="10"/>
        <rFont val="Trebuchet MS"/>
        <family val="2"/>
      </rPr>
      <t xml:space="preserve"> Total Payments</t>
    </r>
  </si>
  <si>
    <t>additional works being carried out</t>
  </si>
  <si>
    <t>Play Inspection in June/July - remedial works undertaken</t>
  </si>
  <si>
    <t>DT Overton</t>
  </si>
  <si>
    <t>2024-2025</t>
  </si>
  <si>
    <t>Notes</t>
  </si>
  <si>
    <t>Expenses</t>
  </si>
  <si>
    <t>Royal British Legion (S137)</t>
  </si>
  <si>
    <t>Less cheques outstanding:</t>
  </si>
  <si>
    <t>Access to bowls club area</t>
  </si>
  <si>
    <t>To secure with better locks due to children accessing</t>
  </si>
  <si>
    <t>New locks secured 12.4.22</t>
  </si>
  <si>
    <t>Wall to rear of playing field</t>
  </si>
  <si>
    <t>Investigation of wall has been risk assessed - works need to be arranged.  It is hidden by brambles and nettles which deters easy access</t>
  </si>
  <si>
    <t>Ros Calvert - audit</t>
  </si>
  <si>
    <t xml:space="preserve">N/A </t>
  </si>
  <si>
    <t xml:space="preserve">Pond water - nettles and foliage protect access </t>
  </si>
  <si>
    <t>Elaine Pugh</t>
  </si>
  <si>
    <t>2025-2026</t>
  </si>
  <si>
    <t>HMRC</t>
  </si>
  <si>
    <t>General expenses, Clerk salary and repairs/improvements</t>
  </si>
  <si>
    <t>Miscellaenous</t>
  </si>
  <si>
    <t>PAY</t>
  </si>
  <si>
    <t xml:space="preserve">Allotment payments   </t>
  </si>
  <si>
    <t>Signed - Chair                  Date</t>
  </si>
  <si>
    <t>NPTS</t>
  </si>
  <si>
    <t>Elaine Pugh - Expenses</t>
  </si>
  <si>
    <t xml:space="preserve">Mr D T Overton - mole patrol </t>
  </si>
  <si>
    <t>Elaine Pugh - expenses</t>
  </si>
  <si>
    <t>Tesco mobile - Flood Wardens mobile</t>
  </si>
  <si>
    <t>Proludic - replacement part for play area</t>
  </si>
  <si>
    <t>Tesco - mobile phone - Flood Wardens</t>
  </si>
  <si>
    <t>2026-2027</t>
  </si>
  <si>
    <t xml:space="preserve">Events - community </t>
  </si>
  <si>
    <t>TOTAL EARMARKED FUNDS</t>
  </si>
  <si>
    <t>This money is utilised for charity donations and community initiatives</t>
  </si>
  <si>
    <t xml:space="preserve">Grants/Donations </t>
  </si>
  <si>
    <t>Maintenance of Village Assets and play equipment (4k)</t>
  </si>
  <si>
    <t>Provision of new allotments at Bacton playing field</t>
  </si>
  <si>
    <t>Expected income</t>
  </si>
  <si>
    <t>Tesco mboile - Food Wardens mobile</t>
  </si>
  <si>
    <t>Lifebouy purchased and installed</t>
  </si>
  <si>
    <t>Mr Overton patrols this</t>
  </si>
  <si>
    <t>Barriers installed - replaced</t>
  </si>
  <si>
    <t>2023/2024</t>
  </si>
  <si>
    <t>Less any unpresented cheques at 31st March 2024</t>
  </si>
  <si>
    <t>(receipts and payments book) as at 31st March 2024</t>
  </si>
  <si>
    <t>Checked in September 2024</t>
  </si>
  <si>
    <t>Checked regularly and grass cut every 2 weeks</t>
  </si>
  <si>
    <t>Balances are reduced due to the expenditure incurred</t>
  </si>
  <si>
    <t>BACTON PARISH COUNCIL - EXPENDITURE 1st April 2024 - 31st March 2025</t>
  </si>
  <si>
    <t>BACTON PARISH COUNCIL - INCOME 1st APRIL 2024 - 1st APRIL 2025</t>
  </si>
  <si>
    <t>13.05.24</t>
  </si>
  <si>
    <t>Parish Online (mapping)</t>
  </si>
  <si>
    <t>Secret Gardens (Stuart Clark) - play area</t>
  </si>
  <si>
    <t>Broadland First Responders</t>
  </si>
  <si>
    <t>EON - Pavilion</t>
  </si>
  <si>
    <t>Countrystyle - March - April</t>
  </si>
  <si>
    <t>Martin Wones - inst of defibrillator</t>
  </si>
  <si>
    <t>Bacton Village Hall</t>
  </si>
  <si>
    <t xml:space="preserve">Mick Kinder (caretaking) </t>
  </si>
  <si>
    <t>30.04.24</t>
  </si>
  <si>
    <t>Mick Kinder</t>
  </si>
  <si>
    <t>CAN  - Council Insurance</t>
  </si>
  <si>
    <t>Unity Bank charges</t>
  </si>
  <si>
    <t>15.05.24</t>
  </si>
  <si>
    <t>01.05.24</t>
  </si>
  <si>
    <t>08.05.24</t>
  </si>
  <si>
    <t>UNITY BANK INTEREST</t>
  </si>
  <si>
    <t>03.06.24</t>
  </si>
  <si>
    <t>Wave Water (Pavilion 14.44 &amp; Allotments £11.05)</t>
  </si>
  <si>
    <t>Secret Gardens (Stuart Clark) playing field</t>
  </si>
  <si>
    <t>Precept 1st tranche</t>
  </si>
  <si>
    <t>Bottlebank income</t>
  </si>
  <si>
    <t>Secret Gardens</t>
  </si>
  <si>
    <t>03.07.24</t>
  </si>
  <si>
    <t>08.06.24</t>
  </si>
  <si>
    <t>08.07.24</t>
  </si>
  <si>
    <t>30.06.24</t>
  </si>
  <si>
    <t>Allotment cheques posted to Unity</t>
  </si>
  <si>
    <t>Secret Gardens - repair phone box</t>
  </si>
  <si>
    <t>Countrystyle - May-July</t>
  </si>
  <si>
    <t>Unity Bank Interest</t>
  </si>
  <si>
    <t>NW Community Transport</t>
  </si>
  <si>
    <t>09.09.24</t>
  </si>
  <si>
    <t>Richard Kimble (reimbursement)</t>
  </si>
  <si>
    <t>Barclays transfer</t>
  </si>
  <si>
    <t>Safety sign supplies (Defib items) (Reimburse)</t>
  </si>
  <si>
    <t>EON - electricity - (June &amp; July)</t>
  </si>
  <si>
    <t>10.08.24</t>
  </si>
  <si>
    <t>NPTS - Clerk training</t>
  </si>
  <si>
    <t>HMRC - (August)</t>
  </si>
  <si>
    <t>NNDC (Bin Emptying)</t>
  </si>
  <si>
    <t>London Hearts (2nd defib Edingthorpe)</t>
  </si>
  <si>
    <t>HMRC- (September)</t>
  </si>
  <si>
    <t>13.09.24</t>
  </si>
  <si>
    <t>Elaine Pugh - NNDC - planning pavilion</t>
  </si>
  <si>
    <t>02.09.24</t>
  </si>
  <si>
    <t>30.09.24</t>
  </si>
  <si>
    <t>09.10.24</t>
  </si>
  <si>
    <t>2027-2028</t>
  </si>
  <si>
    <t>13.08.24</t>
  </si>
  <si>
    <t xml:space="preserve">Use of Pavillion </t>
  </si>
  <si>
    <t>Use of car park - Ramblers</t>
  </si>
  <si>
    <t>15.08.24</t>
  </si>
  <si>
    <t>Precept 2nd tranche</t>
  </si>
  <si>
    <t>02.10.24</t>
  </si>
  <si>
    <t>TOTAL OF BANKED FUNDS HELD at November 2024 approx</t>
  </si>
  <si>
    <t>Estimated c/forward balance at March 2025</t>
  </si>
  <si>
    <t>18.07.24</t>
  </si>
  <si>
    <t>Allotment - direct payments April</t>
  </si>
  <si>
    <t>Allotment - direct payments May</t>
  </si>
  <si>
    <t>Grants/Wayleaves/Other</t>
  </si>
  <si>
    <t>08.08.24</t>
  </si>
  <si>
    <t>02.04.24</t>
  </si>
  <si>
    <t>08.04.24</t>
  </si>
  <si>
    <t>Estimated expenses for balance of 24/25</t>
  </si>
  <si>
    <t>11.11.24</t>
  </si>
  <si>
    <t>Anglian Water (allot £49.00- playing field £18.51)</t>
  </si>
  <si>
    <t>The Joe Dix Foundation (Bleed  kits)</t>
  </si>
  <si>
    <t xml:space="preserve">Barriers Direct </t>
  </si>
  <si>
    <t>EON - electricity - (September)</t>
  </si>
  <si>
    <t xml:space="preserve">Current </t>
  </si>
  <si>
    <t>Charge to household approximately - D Band 525.60</t>
  </si>
  <si>
    <t>£ Increase</t>
  </si>
  <si>
    <t>Charge to household approximately - D Band 544.10</t>
  </si>
  <si>
    <t>Charge to household approximately - D Band  544.10</t>
  </si>
  <si>
    <t>Annual</t>
  </si>
  <si>
    <t>%  Increase</t>
  </si>
  <si>
    <t>Charge</t>
  </si>
  <si>
    <t>Income expected for 2025-2026</t>
  </si>
  <si>
    <t>Total funds available for 2025-2026</t>
  </si>
  <si>
    <t>Less expenditure due in 2025-2026</t>
  </si>
  <si>
    <t>C/F expected for 2026-2027</t>
  </si>
  <si>
    <t>Estimated total funds held at end March 2025</t>
  </si>
  <si>
    <t>November payments - Play repairs/seagull/barrier etc</t>
  </si>
  <si>
    <t>HMRC (Clerk's tax - Oct Nov)</t>
  </si>
  <si>
    <t>Elaine Pugh (reimburse HMRC Oct/Nov)</t>
  </si>
  <si>
    <t>Secret Gardens (seagull inst)</t>
  </si>
  <si>
    <t>EON Pavilion</t>
  </si>
  <si>
    <t>01.11.24</t>
  </si>
  <si>
    <t xml:space="preserve">Staff salary </t>
  </si>
  <si>
    <t xml:space="preserve">Fenland Leisure - seagull </t>
  </si>
  <si>
    <t>Refund Secret Gardens</t>
  </si>
  <si>
    <t>15.11.24</t>
  </si>
  <si>
    <t>NCC Amenity Grass cutting</t>
  </si>
  <si>
    <t>Grass cutting - amenity (NCC)</t>
  </si>
  <si>
    <t>Edingthorpe Land</t>
  </si>
  <si>
    <t>Land</t>
  </si>
  <si>
    <t xml:space="preserve">Edingthorpe </t>
  </si>
  <si>
    <t>30.11.24</t>
  </si>
  <si>
    <t>08.11.24</t>
  </si>
  <si>
    <t>Play Inspection Company</t>
  </si>
  <si>
    <t>11.12.24</t>
  </si>
  <si>
    <t>Karl Jermy - Scything</t>
  </si>
  <si>
    <t>Anglian Water (playing field £20.24)</t>
  </si>
  <si>
    <t>Anglian Water (allot £27.97)</t>
  </si>
  <si>
    <t>C/F 2025/2026</t>
  </si>
  <si>
    <t>02.12.24</t>
  </si>
  <si>
    <t>08.12.24</t>
  </si>
  <si>
    <t>08.01.25</t>
  </si>
  <si>
    <t>BACTON PARISH COUNCIL - RISK ASSESSMENT 2024-2025</t>
  </si>
  <si>
    <t>Date: Reviewed  April 2025</t>
  </si>
  <si>
    <t>For The Year Ending 31st March 2025</t>
  </si>
  <si>
    <t>Balance per bank statements as at 31 March 2025</t>
  </si>
  <si>
    <t>Opening Balance 1st April 2024</t>
  </si>
  <si>
    <t>Add: Receipts in the year 2024/2025</t>
  </si>
  <si>
    <t>Less: Payments in the 2024/2025</t>
  </si>
  <si>
    <t>Closing balance per cash book 2025</t>
  </si>
  <si>
    <t>04.12.24</t>
  </si>
  <si>
    <t>Countrystyle</t>
  </si>
  <si>
    <t>31.01.25</t>
  </si>
  <si>
    <t>HMRC - Dec/Jan</t>
  </si>
  <si>
    <t>Mr Overton (Moles)</t>
  </si>
  <si>
    <t>Willdo Electrics PAT testing Pavilion</t>
  </si>
  <si>
    <t>13.01.25</t>
  </si>
  <si>
    <t>02.01.25</t>
  </si>
  <si>
    <t>Elaine Pugh (reimburse HMRC Dec/Jan)</t>
  </si>
  <si>
    <t>30.01.25</t>
  </si>
  <si>
    <t>Bacton Pond Restoration (Kate VN)</t>
  </si>
  <si>
    <t>21.01.25</t>
  </si>
  <si>
    <t>Flood Wardens Mobile</t>
  </si>
  <si>
    <t>WAR MEMORIAL</t>
  </si>
  <si>
    <t>27.02.25</t>
  </si>
  <si>
    <t>26.02.25</t>
  </si>
  <si>
    <t>24.02.25</t>
  </si>
  <si>
    <t>21.02.25</t>
  </si>
  <si>
    <t>03.02.25</t>
  </si>
  <si>
    <t>Elaine Pugh - reimbursement stamps/sign/kaspersky</t>
  </si>
  <si>
    <t>EON - electrcity - Pavilion</t>
  </si>
  <si>
    <t>Elaine Pugh - reimbursement for website</t>
  </si>
  <si>
    <t>Martin Wones</t>
  </si>
  <si>
    <t>10.03.25</t>
  </si>
  <si>
    <t>Secret Gardens - repairs to play equipment/fence</t>
  </si>
  <si>
    <t>Platten Pest Control</t>
  </si>
  <si>
    <t>NPTS - Councillor training</t>
  </si>
  <si>
    <t>HMRC - February</t>
  </si>
  <si>
    <t>10.02.25</t>
  </si>
  <si>
    <t>28.02.25</t>
  </si>
  <si>
    <t>08.03.25</t>
  </si>
  <si>
    <t>NNDC - Planning fee</t>
  </si>
  <si>
    <t>Wave Water - Pavilion</t>
  </si>
  <si>
    <t>Wave Water - Allotments</t>
  </si>
  <si>
    <t>HMRC - March</t>
  </si>
  <si>
    <t>03.03.25</t>
  </si>
  <si>
    <t>12.03.25</t>
  </si>
  <si>
    <t>Steven Howes - planning Pavilion</t>
  </si>
  <si>
    <t>Secret Gardens (repaid due to error)</t>
  </si>
  <si>
    <t>10th April 2025</t>
  </si>
  <si>
    <t>10.07.24</t>
  </si>
  <si>
    <t>31.12.24</t>
  </si>
  <si>
    <t>17.03.25</t>
  </si>
  <si>
    <t>14.03.25</t>
  </si>
  <si>
    <t>13.03.25</t>
  </si>
  <si>
    <t>31.10.24</t>
  </si>
  <si>
    <t>11.03.25</t>
  </si>
  <si>
    <t>31.04.24</t>
  </si>
  <si>
    <t>31.05.24</t>
  </si>
  <si>
    <t>21.06.24</t>
  </si>
  <si>
    <t>Elaine Pugh (reimburse Aug/Sept)</t>
  </si>
  <si>
    <t>2024/2025</t>
  </si>
  <si>
    <t>The Precept was increased to cover expenditure</t>
  </si>
  <si>
    <t>The Clerk's salary was realigned.</t>
  </si>
  <si>
    <t>We spent funds on investing in planning for the</t>
  </si>
  <si>
    <t>Pavilion for which we have applied for a change of use.</t>
  </si>
  <si>
    <t xml:space="preserve">We purchased an additional defibrillator for </t>
  </si>
  <si>
    <t>UKPN - Edingthorpe land</t>
  </si>
  <si>
    <t>Elaine Pugh (reimburse HMRC Jan/Feb)</t>
  </si>
  <si>
    <t>26.03.25</t>
  </si>
  <si>
    <t>+£800</t>
  </si>
  <si>
    <t>+£1,224</t>
  </si>
  <si>
    <t>+£5,537</t>
  </si>
  <si>
    <t>Additional expenditure was incurred for play equipment</t>
  </si>
  <si>
    <t>-£5,314</t>
  </si>
  <si>
    <t>war memorial.</t>
  </si>
  <si>
    <t>Edingthorpe with a grant of £750 plus installation £280</t>
  </si>
  <si>
    <t>Total £1,030.</t>
  </si>
  <si>
    <t>repairs and to our K6 telephone box.  £3,100</t>
  </si>
  <si>
    <t>Reserves are reduced due to funding the continuous</t>
  </si>
  <si>
    <t>repairs to the play equipment and general maintenance.</t>
  </si>
  <si>
    <t xml:space="preserve">£8,578 - </t>
  </si>
  <si>
    <t>Additional planning for Pavilion £1,000</t>
  </si>
  <si>
    <t>Improvements to Bowls Club - to be utilised for</t>
  </si>
  <si>
    <t>additional allotments/outside wc facility.</t>
  </si>
  <si>
    <t>In 2024/2025 we purchased a new defibrillator via a government scheme at a cost of £750.  The value of the unit is £1,900 and we have therefore increased out assets by £1,900.  We purchased a new piece of small play equipment as a replacement item which is covered under our current fixed and long term assets.</t>
  </si>
  <si>
    <t>+£1,800</t>
  </si>
  <si>
    <t>2025-2026 We are expected to receive funding via a 106 agreement for new play equipment, upgrade of Pavilion and allotments.  We are also expected to receive in excess of £1114k for the development on a piece of land being gifted to the community.</t>
  </si>
  <si>
    <t>To be authorised by members and then paid by transfer</t>
  </si>
  <si>
    <t>As required</t>
  </si>
  <si>
    <t>Stuart Clark</t>
  </si>
  <si>
    <t>-£880</t>
  </si>
  <si>
    <t>+£921</t>
  </si>
  <si>
    <t>and align with inflation</t>
  </si>
  <si>
    <t>We have received contributions from the public</t>
  </si>
  <si>
    <t>of £1,090 towards the restoration/cleaning of the</t>
  </si>
  <si>
    <t>Total additional expenditure £5,386.</t>
  </si>
  <si>
    <t>Donation</t>
  </si>
  <si>
    <t>Use of Pavilion</t>
  </si>
  <si>
    <t>Balance at 1st April 2024</t>
  </si>
  <si>
    <r>
      <t>For The Year Ending 31</t>
    </r>
    <r>
      <rPr>
        <b/>
        <vertAlign val="superscript"/>
        <sz val="12"/>
        <rFont val="Times New Roman"/>
        <family val="1"/>
      </rPr>
      <t>st</t>
    </r>
    <r>
      <rPr>
        <b/>
        <sz val="12"/>
        <rFont val="Times New Roman"/>
        <family val="1"/>
      </rPr>
      <t xml:space="preserve"> March 2025</t>
    </r>
  </si>
  <si>
    <r>
      <t>31</t>
    </r>
    <r>
      <rPr>
        <vertAlign val="superscript"/>
        <sz val="12"/>
        <rFont val="Times New Roman"/>
        <family val="1"/>
      </rPr>
      <t xml:space="preserve">st  </t>
    </r>
    <r>
      <rPr>
        <sz val="12"/>
        <rFont val="Times New Roman"/>
        <family val="1"/>
      </rPr>
      <t>March 2025 and reflects its receipts and payments during the financial year.</t>
    </r>
  </si>
  <si>
    <t xml:space="preserve">Current Account - Unity Trust Bank </t>
  </si>
  <si>
    <t xml:space="preserve">Instant Access - Unity Trust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</si>
</sst>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d/m/yy;@"/>
    <numFmt numFmtId="166" formatCode="_-* #,##0_-;\-* #,##0_-;_-* &quot;-&quot;??_-;_-@_-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2"/>
      <color indexed="14"/>
      <name val="Times New Roman"/>
      <family val="1"/>
    </font>
    <font>
      <b/>
      <sz val="10"/>
      <color indexed="14"/>
      <name val="Arial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Verdana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name val="Times New Roman"/>
      <family val="1"/>
    </font>
    <font>
      <b/>
      <sz val="10"/>
      <color rgb="FF0070C0"/>
      <name val="Arial"/>
      <family val="2"/>
    </font>
    <font>
      <b/>
      <sz val="10"/>
      <color rgb="FF00B0F0"/>
      <name val="Arial"/>
      <family val="2"/>
    </font>
    <font>
      <b/>
      <sz val="12"/>
      <color rgb="FFFF0000"/>
      <name val="Times New Roman"/>
      <family val="1"/>
    </font>
    <font>
      <sz val="12"/>
      <name val="Arial"/>
      <family val="2"/>
    </font>
    <font>
      <sz val="10"/>
      <color rgb="FF00B050"/>
      <name val="Arial"/>
      <family val="2"/>
    </font>
    <font>
      <b/>
      <sz val="12"/>
      <color rgb="FF00B050"/>
      <name val="Times New Roman"/>
      <family val="1"/>
    </font>
    <font>
      <b/>
      <sz val="10"/>
      <color rgb="FFC00000"/>
      <name val="Arial"/>
      <family val="2"/>
    </font>
    <font>
      <b/>
      <sz val="14"/>
      <color rgb="FF00B0F0"/>
      <name val="Arial"/>
      <family val="2"/>
    </font>
    <font>
      <sz val="10"/>
      <color rgb="FF0070C0"/>
      <name val="Arial"/>
      <family val="2"/>
    </font>
    <font>
      <b/>
      <sz val="14"/>
      <color rgb="FFC00000"/>
      <name val="Arial"/>
      <family val="2"/>
    </font>
    <font>
      <vertAlign val="superscript"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7">
    <xf numFmtId="0" fontId="0" fillId="0" borderId="0" xfId="0"/>
    <xf numFmtId="2" fontId="0" fillId="0" borderId="0" xfId="0" applyNumberFormat="1"/>
    <xf numFmtId="0" fontId="3" fillId="0" borderId="0" xfId="0" applyFont="1"/>
    <xf numFmtId="2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43" fontId="0" fillId="0" borderId="0" xfId="1" applyFont="1"/>
    <xf numFmtId="2" fontId="0" fillId="0" borderId="1" xfId="0" applyNumberFormat="1" applyBorder="1"/>
    <xf numFmtId="0" fontId="0" fillId="0" borderId="0" xfId="0" applyBorder="1"/>
    <xf numFmtId="0" fontId="0" fillId="0" borderId="2" xfId="0" applyBorder="1"/>
    <xf numFmtId="164" fontId="0" fillId="0" borderId="3" xfId="0" applyNumberFormat="1" applyBorder="1"/>
    <xf numFmtId="0" fontId="7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4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3" fontId="5" fillId="0" borderId="0" xfId="0" applyNumberFormat="1" applyFont="1"/>
    <xf numFmtId="2" fontId="7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/>
    <xf numFmtId="2" fontId="5" fillId="0" borderId="0" xfId="0" applyNumberFormat="1" applyFont="1"/>
    <xf numFmtId="2" fontId="9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4" fillId="0" borderId="0" xfId="0" applyFont="1"/>
    <xf numFmtId="43" fontId="0" fillId="0" borderId="0" xfId="0" applyNumberFormat="1"/>
    <xf numFmtId="43" fontId="5" fillId="0" borderId="0" xfId="1" applyFont="1"/>
    <xf numFmtId="0" fontId="11" fillId="0" borderId="0" xfId="0" applyFont="1"/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1" fillId="0" borderId="0" xfId="1" applyFont="1"/>
    <xf numFmtId="43" fontId="3" fillId="0" borderId="0" xfId="1" applyFont="1"/>
    <xf numFmtId="43" fontId="4" fillId="0" borderId="0" xfId="1" applyFont="1"/>
    <xf numFmtId="43" fontId="3" fillId="0" borderId="0" xfId="1" applyFont="1" applyAlignment="1">
      <alignment horizontal="center"/>
    </xf>
    <xf numFmtId="43" fontId="6" fillId="0" borderId="0" xfId="1" applyFont="1"/>
    <xf numFmtId="4" fontId="0" fillId="0" borderId="0" xfId="0" applyNumberFormat="1"/>
    <xf numFmtId="0" fontId="14" fillId="0" borderId="0" xfId="0" applyFont="1"/>
    <xf numFmtId="43" fontId="15" fillId="0" borderId="0" xfId="1" applyFont="1"/>
    <xf numFmtId="43" fontId="1" fillId="0" borderId="0" xfId="1"/>
    <xf numFmtId="2" fontId="4" fillId="0" borderId="0" xfId="0" applyNumberFormat="1" applyFont="1"/>
    <xf numFmtId="2" fontId="1" fillId="0" borderId="0" xfId="0" applyNumberFormat="1" applyFont="1"/>
    <xf numFmtId="0" fontId="0" fillId="0" borderId="0" xfId="0" applyAlignment="1">
      <alignment horizontal="left"/>
    </xf>
    <xf numFmtId="2" fontId="6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" fillId="0" borderId="3" xfId="0" applyFont="1" applyBorder="1"/>
    <xf numFmtId="0" fontId="0" fillId="0" borderId="3" xfId="0" applyBorder="1"/>
    <xf numFmtId="0" fontId="3" fillId="0" borderId="6" xfId="0" applyFont="1" applyBorder="1"/>
    <xf numFmtId="2" fontId="12" fillId="0" borderId="0" xfId="0" applyNumberFormat="1" applyFont="1"/>
    <xf numFmtId="0" fontId="16" fillId="0" borderId="0" xfId="0" applyFont="1"/>
    <xf numFmtId="165" fontId="16" fillId="0" borderId="0" xfId="0" applyNumberFormat="1" applyFont="1"/>
    <xf numFmtId="43" fontId="16" fillId="0" borderId="0" xfId="1" applyFont="1"/>
    <xf numFmtId="2" fontId="16" fillId="0" borderId="0" xfId="0" applyNumberFormat="1" applyFont="1"/>
    <xf numFmtId="165" fontId="1" fillId="0" borderId="0" xfId="0" applyNumberFormat="1" applyFont="1"/>
    <xf numFmtId="43" fontId="1" fillId="0" borderId="0" xfId="0" applyNumberFormat="1" applyFont="1"/>
    <xf numFmtId="43" fontId="1" fillId="0" borderId="1" xfId="1" applyBorder="1"/>
    <xf numFmtId="0" fontId="0" fillId="0" borderId="0" xfId="0" applyFill="1" applyBorder="1" applyAlignment="1">
      <alignment wrapText="1"/>
    </xf>
    <xf numFmtId="0" fontId="0" fillId="0" borderId="0" xfId="0" applyFill="1"/>
    <xf numFmtId="0" fontId="3" fillId="0" borderId="0" xfId="0" applyFont="1" applyAlignment="1">
      <alignment horizontal="center"/>
    </xf>
    <xf numFmtId="44" fontId="3" fillId="0" borderId="7" xfId="0" applyNumberFormat="1" applyFont="1" applyBorder="1"/>
    <xf numFmtId="0" fontId="17" fillId="0" borderId="0" xfId="0" applyFont="1"/>
    <xf numFmtId="0" fontId="0" fillId="0" borderId="11" xfId="0" applyBorder="1"/>
    <xf numFmtId="0" fontId="3" fillId="0" borderId="13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42" fontId="0" fillId="0" borderId="13" xfId="0" applyNumberFormat="1" applyBorder="1" applyAlignment="1">
      <alignment horizontal="center"/>
    </xf>
    <xf numFmtId="0" fontId="17" fillId="0" borderId="15" xfId="0" applyFont="1" applyBorder="1"/>
    <xf numFmtId="49" fontId="17" fillId="0" borderId="15" xfId="0" applyNumberFormat="1" applyFont="1" applyBorder="1" applyAlignment="1">
      <alignment horizontal="center"/>
    </xf>
    <xf numFmtId="0" fontId="17" fillId="0" borderId="15" xfId="0" applyFont="1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4" xfId="0" applyBorder="1"/>
    <xf numFmtId="42" fontId="0" fillId="0" borderId="14" xfId="0" applyNumberFormat="1" applyBorder="1" applyAlignment="1">
      <alignment horizontal="center"/>
    </xf>
    <xf numFmtId="0" fontId="17" fillId="0" borderId="13" xfId="0" applyFont="1" applyBorder="1"/>
    <xf numFmtId="0" fontId="17" fillId="0" borderId="14" xfId="0" applyFont="1" applyBorder="1" applyAlignment="1">
      <alignment wrapText="1"/>
    </xf>
    <xf numFmtId="0" fontId="0" fillId="0" borderId="13" xfId="0" applyBorder="1"/>
    <xf numFmtId="42" fontId="17" fillId="0" borderId="15" xfId="0" applyNumberFormat="1" applyFont="1" applyBorder="1" applyAlignment="1">
      <alignment horizontal="center"/>
    </xf>
    <xf numFmtId="0" fontId="0" fillId="0" borderId="15" xfId="0" applyBorder="1"/>
    <xf numFmtId="0" fontId="17" fillId="0" borderId="14" xfId="0" applyFont="1" applyBorder="1"/>
    <xf numFmtId="42" fontId="0" fillId="0" borderId="6" xfId="0" applyNumberForma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0" fontId="3" fillId="0" borderId="15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19" fillId="0" borderId="15" xfId="0" applyFont="1" applyBorder="1"/>
    <xf numFmtId="42" fontId="0" fillId="0" borderId="10" xfId="0" applyNumberFormat="1" applyBorder="1" applyAlignment="1">
      <alignment horizontal="center"/>
    </xf>
    <xf numFmtId="42" fontId="17" fillId="0" borderId="14" xfId="0" applyNumberFormat="1" applyFont="1" applyBorder="1" applyAlignment="1">
      <alignment horizontal="center"/>
    </xf>
    <xf numFmtId="4" fontId="0" fillId="0" borderId="16" xfId="0" applyNumberFormat="1" applyBorder="1"/>
    <xf numFmtId="4" fontId="3" fillId="0" borderId="4" xfId="0" applyNumberFormat="1" applyFont="1" applyBorder="1"/>
    <xf numFmtId="0" fontId="0" fillId="0" borderId="16" xfId="0" applyBorder="1"/>
    <xf numFmtId="2" fontId="20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43" fontId="21" fillId="0" borderId="1" xfId="1" applyFont="1" applyBorder="1" applyAlignment="1">
      <alignment horizontal="right"/>
    </xf>
    <xf numFmtId="43" fontId="21" fillId="0" borderId="1" xfId="1" applyFont="1" applyBorder="1" applyAlignment="1">
      <alignment horizontal="center"/>
    </xf>
    <xf numFmtId="7" fontId="20" fillId="0" borderId="1" xfId="1" applyNumberFormat="1" applyFont="1" applyBorder="1" applyAlignment="1">
      <alignment horizontal="center"/>
    </xf>
    <xf numFmtId="2" fontId="21" fillId="0" borderId="0" xfId="0" applyNumberFormat="1" applyFont="1" applyBorder="1"/>
    <xf numFmtId="43" fontId="21" fillId="0" borderId="0" xfId="1" applyFont="1" applyBorder="1" applyAlignment="1">
      <alignment horizontal="right"/>
    </xf>
    <xf numFmtId="43" fontId="21" fillId="0" borderId="0" xfId="1" applyFont="1" applyBorder="1"/>
    <xf numFmtId="7" fontId="20" fillId="0" borderId="0" xfId="1" applyNumberFormat="1" applyFont="1" applyBorder="1"/>
    <xf numFmtId="2" fontId="21" fillId="0" borderId="0" xfId="0" applyNumberFormat="1" applyFont="1"/>
    <xf numFmtId="43" fontId="21" fillId="0" borderId="0" xfId="1" applyFont="1" applyAlignment="1">
      <alignment horizontal="right"/>
    </xf>
    <xf numFmtId="43" fontId="21" fillId="0" borderId="0" xfId="1" applyFont="1"/>
    <xf numFmtId="7" fontId="20" fillId="0" borderId="0" xfId="1" applyNumberFormat="1" applyFont="1"/>
    <xf numFmtId="43" fontId="0" fillId="0" borderId="1" xfId="1" applyFont="1" applyBorder="1"/>
    <xf numFmtId="0" fontId="25" fillId="0" borderId="0" xfId="0" applyFont="1"/>
    <xf numFmtId="0" fontId="23" fillId="0" borderId="6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43" fontId="1" fillId="0" borderId="0" xfId="1" applyBorder="1"/>
    <xf numFmtId="0" fontId="5" fillId="0" borderId="0" xfId="0" applyFont="1" applyBorder="1"/>
    <xf numFmtId="0" fontId="16" fillId="0" borderId="3" xfId="0" applyFont="1" applyBorder="1"/>
    <xf numFmtId="43" fontId="1" fillId="0" borderId="7" xfId="1" applyBorder="1"/>
    <xf numFmtId="0" fontId="0" fillId="0" borderId="7" xfId="0" applyBorder="1"/>
    <xf numFmtId="0" fontId="0" fillId="0" borderId="9" xfId="0" applyBorder="1"/>
    <xf numFmtId="0" fontId="23" fillId="0" borderId="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5" fillId="5" borderId="2" xfId="0" applyFont="1" applyFill="1" applyBorder="1"/>
    <xf numFmtId="2" fontId="0" fillId="5" borderId="3" xfId="0" applyNumberFormat="1" applyFill="1" applyBorder="1"/>
    <xf numFmtId="43" fontId="1" fillId="5" borderId="0" xfId="1" applyFill="1" applyBorder="1"/>
    <xf numFmtId="0" fontId="0" fillId="5" borderId="0" xfId="0" applyFill="1" applyBorder="1"/>
    <xf numFmtId="43" fontId="25" fillId="0" borderId="10" xfId="1" applyFont="1" applyBorder="1"/>
    <xf numFmtId="165" fontId="0" fillId="0" borderId="0" xfId="0" applyNumberFormat="1" applyBorder="1"/>
    <xf numFmtId="165" fontId="0" fillId="0" borderId="0" xfId="0" applyNumberFormat="1" applyBorder="1" applyAlignment="1">
      <alignment horizontal="center"/>
    </xf>
    <xf numFmtId="0" fontId="0" fillId="3" borderId="20" xfId="0" applyFont="1" applyFill="1" applyBorder="1"/>
    <xf numFmtId="43" fontId="1" fillId="0" borderId="11" xfId="1" applyBorder="1"/>
    <xf numFmtId="2" fontId="0" fillId="0" borderId="11" xfId="0" applyNumberFormat="1" applyBorder="1"/>
    <xf numFmtId="43" fontId="3" fillId="3" borderId="0" xfId="1" applyFont="1" applyFill="1" applyBorder="1"/>
    <xf numFmtId="43" fontId="3" fillId="0" borderId="18" xfId="1" applyFont="1" applyBorder="1"/>
    <xf numFmtId="0" fontId="3" fillId="0" borderId="18" xfId="0" applyFont="1" applyBorder="1" applyAlignment="1">
      <alignment horizontal="center"/>
    </xf>
    <xf numFmtId="0" fontId="0" fillId="0" borderId="8" xfId="0" applyBorder="1"/>
    <xf numFmtId="43" fontId="1" fillId="0" borderId="21" xfId="1" applyBorder="1"/>
    <xf numFmtId="43" fontId="1" fillId="0" borderId="22" xfId="1" applyBorder="1"/>
    <xf numFmtId="43" fontId="1" fillId="0" borderId="23" xfId="1" applyBorder="1"/>
    <xf numFmtId="43" fontId="1" fillId="0" borderId="24" xfId="1" applyBorder="1"/>
    <xf numFmtId="6" fontId="25" fillId="0" borderId="6" xfId="1" applyNumberFormat="1" applyFont="1" applyBorder="1" applyAlignment="1">
      <alignment horizontal="center" vertical="center" wrapText="1"/>
    </xf>
    <xf numFmtId="0" fontId="17" fillId="0" borderId="1" xfId="0" applyFont="1" applyBorder="1"/>
    <xf numFmtId="43" fontId="1" fillId="0" borderId="1" xfId="1" applyFont="1" applyBorder="1"/>
    <xf numFmtId="8" fontId="0" fillId="0" borderId="1" xfId="1" applyNumberFormat="1" applyFont="1" applyBorder="1"/>
    <xf numFmtId="0" fontId="0" fillId="0" borderId="1" xfId="0" applyBorder="1"/>
    <xf numFmtId="43" fontId="1" fillId="0" borderId="15" xfId="1" applyBorder="1"/>
    <xf numFmtId="0" fontId="0" fillId="5" borderId="2" xfId="0" applyFill="1" applyBorder="1"/>
    <xf numFmtId="0" fontId="1" fillId="0" borderId="11" xfId="0" applyFont="1" applyFill="1" applyBorder="1" applyAlignment="1">
      <alignment wrapText="1"/>
    </xf>
    <xf numFmtId="43" fontId="25" fillId="0" borderId="18" xfId="1" applyFont="1" applyBorder="1"/>
    <xf numFmtId="164" fontId="1" fillId="0" borderId="11" xfId="0" applyNumberFormat="1" applyFont="1" applyFill="1" applyBorder="1"/>
    <xf numFmtId="0" fontId="1" fillId="0" borderId="0" xfId="0" applyFont="1" applyFill="1" applyBorder="1"/>
    <xf numFmtId="164" fontId="1" fillId="0" borderId="12" xfId="0" applyNumberFormat="1" applyFont="1" applyFill="1" applyBorder="1"/>
    <xf numFmtId="0" fontId="1" fillId="0" borderId="0" xfId="0" applyFont="1" applyAlignment="1">
      <alignment horizontal="left"/>
    </xf>
    <xf numFmtId="0" fontId="1" fillId="3" borderId="20" xfId="0" applyFont="1" applyFill="1" applyBorder="1"/>
    <xf numFmtId="43" fontId="27" fillId="0" borderId="0" xfId="1" applyFont="1"/>
    <xf numFmtId="43" fontId="28" fillId="0" borderId="4" xfId="1" applyFont="1" applyBorder="1"/>
    <xf numFmtId="43" fontId="28" fillId="0" borderId="5" xfId="1" applyFont="1" applyBorder="1"/>
    <xf numFmtId="43" fontId="28" fillId="2" borderId="0" xfId="1" applyFont="1" applyFill="1" applyBorder="1"/>
    <xf numFmtId="43" fontId="28" fillId="2" borderId="4" xfId="1" applyFont="1" applyFill="1" applyBorder="1"/>
    <xf numFmtId="43" fontId="28" fillId="0" borderId="0" xfId="1" applyFont="1" applyBorder="1"/>
    <xf numFmtId="0" fontId="27" fillId="0" borderId="0" xfId="0" applyFont="1"/>
    <xf numFmtId="0" fontId="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43" fontId="29" fillId="0" borderId="0" xfId="1" applyFont="1"/>
    <xf numFmtId="0" fontId="28" fillId="0" borderId="0" xfId="0" applyFont="1"/>
    <xf numFmtId="2" fontId="28" fillId="0" borderId="0" xfId="0" applyNumberFormat="1" applyFont="1" applyAlignment="1">
      <alignment horizontal="left" indent="4"/>
    </xf>
    <xf numFmtId="43" fontId="27" fillId="0" borderId="0" xfId="1" applyFont="1" applyAlignment="1">
      <alignment horizontal="right"/>
    </xf>
    <xf numFmtId="49" fontId="1" fillId="0" borderId="15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3" fillId="0" borderId="15" xfId="0" applyFont="1" applyBorder="1"/>
    <xf numFmtId="0" fontId="1" fillId="0" borderId="15" xfId="0" applyFont="1" applyBorder="1"/>
    <xf numFmtId="0" fontId="1" fillId="0" borderId="13" xfId="0" applyFont="1" applyBorder="1"/>
    <xf numFmtId="0" fontId="1" fillId="0" borderId="15" xfId="0" applyFont="1" applyBorder="1" applyAlignment="1">
      <alignment wrapText="1"/>
    </xf>
    <xf numFmtId="0" fontId="1" fillId="0" borderId="2" xfId="0" applyFont="1" applyBorder="1"/>
    <xf numFmtId="43" fontId="1" fillId="0" borderId="12" xfId="1" applyBorder="1"/>
    <xf numFmtId="2" fontId="0" fillId="0" borderId="12" xfId="0" applyNumberFormat="1" applyBorder="1"/>
    <xf numFmtId="2" fontId="0" fillId="6" borderId="24" xfId="0" applyNumberFormat="1" applyFill="1" applyBorder="1"/>
    <xf numFmtId="2" fontId="0" fillId="6" borderId="25" xfId="0" applyNumberFormat="1" applyFill="1" applyBorder="1"/>
    <xf numFmtId="165" fontId="0" fillId="6" borderId="18" xfId="0" applyNumberFormat="1" applyFill="1" applyBorder="1"/>
    <xf numFmtId="165" fontId="0" fillId="0" borderId="12" xfId="0" applyNumberFormat="1" applyBorder="1"/>
    <xf numFmtId="0" fontId="0" fillId="6" borderId="18" xfId="0" applyFill="1" applyBorder="1"/>
    <xf numFmtId="43" fontId="1" fillId="6" borderId="18" xfId="1" applyFill="1" applyBorder="1"/>
    <xf numFmtId="0" fontId="0" fillId="6" borderId="25" xfId="0" applyFill="1" applyBorder="1"/>
    <xf numFmtId="0" fontId="1" fillId="0" borderId="11" xfId="0" applyFont="1" applyBorder="1"/>
    <xf numFmtId="164" fontId="1" fillId="0" borderId="17" xfId="0" applyNumberFormat="1" applyFont="1" applyFill="1" applyBorder="1"/>
    <xf numFmtId="0" fontId="24" fillId="0" borderId="6" xfId="0" applyFont="1" applyBorder="1"/>
    <xf numFmtId="2" fontId="9" fillId="0" borderId="0" xfId="0" applyNumberFormat="1" applyFont="1" applyBorder="1"/>
    <xf numFmtId="0" fontId="1" fillId="0" borderId="3" xfId="0" applyFont="1" applyBorder="1"/>
    <xf numFmtId="43" fontId="1" fillId="0" borderId="8" xfId="1" applyBorder="1"/>
    <xf numFmtId="0" fontId="1" fillId="3" borderId="0" xfId="0" applyFont="1" applyFill="1" applyBorder="1"/>
    <xf numFmtId="0" fontId="1" fillId="3" borderId="11" xfId="0" applyFont="1" applyFill="1" applyBorder="1" applyAlignment="1">
      <alignment wrapText="1"/>
    </xf>
    <xf numFmtId="0" fontId="32" fillId="0" borderId="0" xfId="0" applyFont="1"/>
    <xf numFmtId="0" fontId="1" fillId="3" borderId="0" xfId="0" applyFont="1" applyFill="1"/>
    <xf numFmtId="2" fontId="1" fillId="3" borderId="11" xfId="0" applyNumberFormat="1" applyFont="1" applyFill="1" applyBorder="1"/>
    <xf numFmtId="0" fontId="0" fillId="3" borderId="0" xfId="0" applyFill="1"/>
    <xf numFmtId="164" fontId="1" fillId="3" borderId="11" xfId="0" applyNumberFormat="1" applyFont="1" applyFill="1" applyBorder="1"/>
    <xf numFmtId="17" fontId="0" fillId="0" borderId="11" xfId="0" applyNumberFormat="1" applyBorder="1"/>
    <xf numFmtId="0" fontId="1" fillId="0" borderId="11" xfId="0" applyFont="1" applyBorder="1" applyAlignment="1">
      <alignment wrapText="1"/>
    </xf>
    <xf numFmtId="0" fontId="0" fillId="5" borderId="0" xfId="0" applyFill="1"/>
    <xf numFmtId="2" fontId="21" fillId="0" borderId="11" xfId="0" applyNumberFormat="1" applyFont="1" applyFill="1" applyBorder="1"/>
    <xf numFmtId="43" fontId="21" fillId="0" borderId="11" xfId="1" applyFont="1" applyFill="1" applyBorder="1" applyAlignment="1">
      <alignment horizontal="right"/>
    </xf>
    <xf numFmtId="43" fontId="21" fillId="0" borderId="11" xfId="1" applyFont="1" applyFill="1" applyBorder="1"/>
    <xf numFmtId="2" fontId="21" fillId="3" borderId="11" xfId="0" applyNumberFormat="1" applyFont="1" applyFill="1" applyBorder="1"/>
    <xf numFmtId="43" fontId="21" fillId="3" borderId="11" xfId="1" applyFont="1" applyFill="1" applyBorder="1" applyAlignment="1">
      <alignment horizontal="right"/>
    </xf>
    <xf numFmtId="43" fontId="21" fillId="3" borderId="11" xfId="1" applyFont="1" applyFill="1" applyBorder="1"/>
    <xf numFmtId="6" fontId="0" fillId="0" borderId="3" xfId="0" applyNumberFormat="1" applyBorder="1"/>
    <xf numFmtId="0" fontId="0" fillId="5" borderId="3" xfId="0" applyFill="1" applyBorder="1"/>
    <xf numFmtId="2" fontId="13" fillId="5" borderId="0" xfId="0" applyNumberFormat="1" applyFont="1" applyFill="1" applyBorder="1"/>
    <xf numFmtId="0" fontId="1" fillId="0" borderId="27" xfId="0" applyFont="1" applyFill="1" applyBorder="1" applyAlignment="1">
      <alignment wrapText="1"/>
    </xf>
    <xf numFmtId="0" fontId="1" fillId="0" borderId="0" xfId="0" applyFont="1" applyFill="1"/>
    <xf numFmtId="7" fontId="21" fillId="0" borderId="11" xfId="1" applyNumberFormat="1" applyFont="1" applyFill="1" applyBorder="1"/>
    <xf numFmtId="43" fontId="0" fillId="0" borderId="12" xfId="1" applyFont="1" applyBorder="1"/>
    <xf numFmtId="43" fontId="17" fillId="0" borderId="12" xfId="0" applyNumberFormat="1" applyFont="1" applyBorder="1"/>
    <xf numFmtId="43" fontId="1" fillId="0" borderId="12" xfId="0" applyNumberFormat="1" applyFont="1" applyBorder="1"/>
    <xf numFmtId="0" fontId="1" fillId="3" borderId="26" xfId="0" applyFont="1" applyFill="1" applyBorder="1"/>
    <xf numFmtId="165" fontId="1" fillId="3" borderId="11" xfId="0" applyNumberFormat="1" applyFont="1" applyFill="1" applyBorder="1"/>
    <xf numFmtId="44" fontId="20" fillId="0" borderId="7" xfId="0" applyNumberFormat="1" applyFont="1" applyBorder="1"/>
    <xf numFmtId="43" fontId="20" fillId="0" borderId="7" xfId="1" applyFont="1" applyBorder="1" applyAlignment="1">
      <alignment horizontal="right"/>
    </xf>
    <xf numFmtId="43" fontId="20" fillId="0" borderId="7" xfId="1" applyNumberFormat="1" applyFont="1" applyBorder="1"/>
    <xf numFmtId="44" fontId="20" fillId="0" borderId="9" xfId="1" applyNumberFormat="1" applyFont="1" applyBorder="1"/>
    <xf numFmtId="43" fontId="3" fillId="0" borderId="19" xfId="1" applyFont="1" applyBorder="1"/>
    <xf numFmtId="0" fontId="3" fillId="0" borderId="18" xfId="0" applyFont="1" applyBorder="1"/>
    <xf numFmtId="2" fontId="3" fillId="0" borderId="18" xfId="0" applyNumberFormat="1" applyFont="1" applyBorder="1"/>
    <xf numFmtId="2" fontId="21" fillId="6" borderId="1" xfId="0" applyNumberFormat="1" applyFont="1" applyFill="1" applyBorder="1"/>
    <xf numFmtId="43" fontId="21" fillId="6" borderId="1" xfId="1" applyFont="1" applyFill="1" applyBorder="1"/>
    <xf numFmtId="7" fontId="20" fillId="6" borderId="8" xfId="1" applyNumberFormat="1" applyFont="1" applyFill="1" applyBorder="1"/>
    <xf numFmtId="2" fontId="21" fillId="6" borderId="13" xfId="0" applyNumberFormat="1" applyFont="1" applyFill="1" applyBorder="1"/>
    <xf numFmtId="43" fontId="33" fillId="6" borderId="1" xfId="1" applyFont="1" applyFill="1" applyBorder="1" applyAlignment="1">
      <alignment horizontal="right"/>
    </xf>
    <xf numFmtId="2" fontId="33" fillId="6" borderId="1" xfId="0" applyNumberFormat="1" applyFont="1" applyFill="1" applyBorder="1"/>
    <xf numFmtId="2" fontId="21" fillId="6" borderId="13" xfId="0" applyNumberFormat="1" applyFont="1" applyFill="1" applyBorder="1" applyAlignment="1">
      <alignment horizontal="center"/>
    </xf>
    <xf numFmtId="7" fontId="21" fillId="3" borderId="11" xfId="1" applyNumberFormat="1" applyFont="1" applyFill="1" applyBorder="1"/>
    <xf numFmtId="0" fontId="1" fillId="0" borderId="0" xfId="0" applyFont="1" applyBorder="1"/>
    <xf numFmtId="0" fontId="1" fillId="0" borderId="11" xfId="0" applyNumberFormat="1" applyFont="1" applyFill="1" applyBorder="1" applyAlignment="1">
      <alignment horizontal="center"/>
    </xf>
    <xf numFmtId="0" fontId="1" fillId="0" borderId="13" xfId="0" applyFont="1" applyBorder="1" applyAlignment="1">
      <alignment wrapText="1"/>
    </xf>
    <xf numFmtId="8" fontId="1" fillId="0" borderId="14" xfId="0" applyNumberFormat="1" applyFont="1" applyBorder="1" applyAlignment="1">
      <alignment horizontal="left"/>
    </xf>
    <xf numFmtId="6" fontId="1" fillId="0" borderId="15" xfId="0" applyNumberFormat="1" applyFont="1" applyBorder="1" applyAlignment="1">
      <alignment wrapText="1"/>
    </xf>
    <xf numFmtId="0" fontId="1" fillId="7" borderId="13" xfId="0" applyFont="1" applyFill="1" applyBorder="1" applyAlignment="1">
      <alignment horizontal="center"/>
    </xf>
    <xf numFmtId="3" fontId="1" fillId="7" borderId="15" xfId="0" applyNumberFormat="1" applyFont="1" applyFill="1" applyBorder="1" applyAlignment="1">
      <alignment horizontal="center"/>
    </xf>
    <xf numFmtId="166" fontId="1" fillId="7" borderId="15" xfId="1" applyNumberFormat="1" applyFont="1" applyFill="1" applyBorder="1" applyAlignment="1"/>
    <xf numFmtId="0" fontId="1" fillId="7" borderId="14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3" fontId="1" fillId="7" borderId="2" xfId="0" applyNumberFormat="1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4" fontId="24" fillId="0" borderId="18" xfId="0" applyNumberFormat="1" applyFont="1" applyBorder="1"/>
    <xf numFmtId="2" fontId="21" fillId="3" borderId="11" xfId="0" applyNumberFormat="1" applyFont="1" applyFill="1" applyBorder="1" applyAlignment="1">
      <alignment horizontal="center"/>
    </xf>
    <xf numFmtId="164" fontId="1" fillId="0" borderId="28" xfId="0" applyNumberFormat="1" applyFont="1" applyFill="1" applyBorder="1"/>
    <xf numFmtId="0" fontId="1" fillId="5" borderId="3" xfId="0" applyFont="1" applyFill="1" applyBorder="1"/>
    <xf numFmtId="4" fontId="34" fillId="0" borderId="24" xfId="0" applyNumberFormat="1" applyFont="1" applyBorder="1"/>
    <xf numFmtId="43" fontId="34" fillId="0" borderId="23" xfId="1" applyFont="1" applyBorder="1"/>
    <xf numFmtId="4" fontId="26" fillId="0" borderId="13" xfId="0" applyNumberFormat="1" applyFont="1" applyBorder="1"/>
    <xf numFmtId="43" fontId="24" fillId="0" borderId="18" xfId="1" applyFont="1" applyBorder="1"/>
    <xf numFmtId="6" fontId="25" fillId="0" borderId="18" xfId="0" applyNumberFormat="1" applyFont="1" applyBorder="1"/>
    <xf numFmtId="0" fontId="25" fillId="0" borderId="18" xfId="0" applyFont="1" applyFill="1" applyBorder="1"/>
    <xf numFmtId="0" fontId="3" fillId="0" borderId="13" xfId="0" applyFont="1" applyBorder="1" applyAlignment="1">
      <alignment horizontal="center"/>
    </xf>
    <xf numFmtId="43" fontId="0" fillId="3" borderId="12" xfId="0" applyNumberFormat="1" applyFill="1" applyBorder="1"/>
    <xf numFmtId="43" fontId="1" fillId="3" borderId="11" xfId="1" applyFont="1" applyFill="1" applyBorder="1"/>
    <xf numFmtId="2" fontId="0" fillId="3" borderId="11" xfId="0" applyNumberFormat="1" applyFill="1" applyBorder="1"/>
    <xf numFmtId="43" fontId="1" fillId="3" borderId="11" xfId="1" applyFill="1" applyBorder="1"/>
    <xf numFmtId="43" fontId="0" fillId="3" borderId="11" xfId="1" applyFont="1" applyFill="1" applyBorder="1"/>
    <xf numFmtId="43" fontId="17" fillId="3" borderId="11" xfId="0" applyNumberFormat="1" applyFont="1" applyFill="1" applyBorder="1"/>
    <xf numFmtId="0" fontId="1" fillId="3" borderId="13" xfId="0" applyFont="1" applyFill="1" applyBorder="1" applyAlignment="1">
      <alignment horizontal="center"/>
    </xf>
    <xf numFmtId="3" fontId="1" fillId="3" borderId="15" xfId="0" applyNumberFormat="1" applyFont="1" applyFill="1" applyBorder="1" applyAlignment="1">
      <alignment horizontal="center"/>
    </xf>
    <xf numFmtId="166" fontId="1" fillId="3" borderId="15" xfId="1" applyNumberFormat="1" applyFont="1" applyFill="1" applyBorder="1" applyAlignment="1"/>
    <xf numFmtId="0" fontId="1" fillId="3" borderId="1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7" fillId="0" borderId="15" xfId="0" applyFont="1" applyBorder="1" applyAlignment="1">
      <alignment vertical="top" wrapText="1"/>
    </xf>
    <xf numFmtId="3" fontId="1" fillId="3" borderId="15" xfId="0" applyNumberFormat="1" applyFont="1" applyFill="1" applyBorder="1" applyAlignment="1">
      <alignment horizontal="center" vertical="top"/>
    </xf>
    <xf numFmtId="0" fontId="19" fillId="0" borderId="15" xfId="0" applyFont="1" applyFill="1" applyBorder="1" applyAlignment="1">
      <alignment wrapText="1"/>
    </xf>
    <xf numFmtId="49" fontId="1" fillId="0" borderId="3" xfId="0" applyNumberFormat="1" applyFont="1" applyBorder="1" applyAlignment="1">
      <alignment horizontal="center" vertical="top"/>
    </xf>
    <xf numFmtId="0" fontId="1" fillId="0" borderId="14" xfId="0" applyFont="1" applyBorder="1" applyAlignment="1">
      <alignment vertical="top" wrapText="1"/>
    </xf>
    <xf numFmtId="43" fontId="27" fillId="3" borderId="0" xfId="1" applyFont="1" applyFill="1"/>
    <xf numFmtId="0" fontId="1" fillId="3" borderId="11" xfId="0" applyFont="1" applyFill="1" applyBorder="1"/>
    <xf numFmtId="164" fontId="0" fillId="4" borderId="13" xfId="0" applyNumberFormat="1" applyFill="1" applyBorder="1"/>
    <xf numFmtId="0" fontId="0" fillId="4" borderId="13" xfId="0" applyFill="1" applyBorder="1"/>
    <xf numFmtId="2" fontId="22" fillId="6" borderId="15" xfId="0" applyNumberFormat="1" applyFont="1" applyFill="1" applyBorder="1"/>
    <xf numFmtId="2" fontId="21" fillId="6" borderId="15" xfId="0" applyNumberFormat="1" applyFont="1" applyFill="1" applyBorder="1"/>
    <xf numFmtId="2" fontId="21" fillId="6" borderId="15" xfId="0" applyNumberFormat="1" applyFont="1" applyFill="1" applyBorder="1" applyAlignment="1">
      <alignment horizontal="center"/>
    </xf>
    <xf numFmtId="43" fontId="33" fillId="6" borderId="0" xfId="1" applyFont="1" applyFill="1" applyBorder="1" applyAlignment="1">
      <alignment horizontal="right"/>
    </xf>
    <xf numFmtId="2" fontId="33" fillId="6" borderId="0" xfId="0" applyNumberFormat="1" applyFont="1" applyFill="1" applyBorder="1"/>
    <xf numFmtId="2" fontId="21" fillId="6" borderId="0" xfId="0" applyNumberFormat="1" applyFont="1" applyFill="1" applyBorder="1"/>
    <xf numFmtId="43" fontId="21" fillId="6" borderId="0" xfId="1" applyFont="1" applyFill="1" applyBorder="1"/>
    <xf numFmtId="7" fontId="20" fillId="6" borderId="2" xfId="1" applyNumberFormat="1" applyFont="1" applyFill="1" applyBorder="1"/>
    <xf numFmtId="2" fontId="29" fillId="0" borderId="3" xfId="0" applyNumberFormat="1" applyFont="1" applyBorder="1" applyAlignment="1">
      <alignment horizontal="center"/>
    </xf>
    <xf numFmtId="2" fontId="29" fillId="0" borderId="2" xfId="0" applyNumberFormat="1" applyFont="1" applyBorder="1" applyAlignment="1">
      <alignment horizontal="center"/>
    </xf>
    <xf numFmtId="43" fontId="26" fillId="0" borderId="0" xfId="1" applyFont="1"/>
    <xf numFmtId="0" fontId="3" fillId="5" borderId="13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43" fontId="3" fillId="5" borderId="18" xfId="1" applyFont="1" applyFill="1" applyBorder="1"/>
    <xf numFmtId="0" fontId="1" fillId="5" borderId="11" xfId="0" applyFont="1" applyFill="1" applyBorder="1"/>
    <xf numFmtId="43" fontId="1" fillId="5" borderId="11" xfId="1" applyFill="1" applyBorder="1"/>
    <xf numFmtId="2" fontId="0" fillId="5" borderId="11" xfId="0" applyNumberFormat="1" applyFill="1" applyBorder="1"/>
    <xf numFmtId="6" fontId="25" fillId="0" borderId="0" xfId="0" applyNumberFormat="1" applyFont="1" applyBorder="1"/>
    <xf numFmtId="43" fontId="1" fillId="5" borderId="29" xfId="1" applyFont="1" applyFill="1" applyBorder="1"/>
    <xf numFmtId="43" fontId="1" fillId="5" borderId="30" xfId="1" applyFont="1" applyFill="1" applyBorder="1"/>
    <xf numFmtId="2" fontId="5" fillId="0" borderId="20" xfId="0" applyNumberFormat="1" applyFont="1" applyBorder="1"/>
    <xf numFmtId="43" fontId="1" fillId="0" borderId="25" xfId="1" applyBorder="1"/>
    <xf numFmtId="6" fontId="0" fillId="0" borderId="11" xfId="0" applyNumberFormat="1" applyBorder="1"/>
    <xf numFmtId="8" fontId="1" fillId="0" borderId="11" xfId="0" applyNumberFormat="1" applyFont="1" applyBorder="1"/>
    <xf numFmtId="6" fontId="0" fillId="5" borderId="11" xfId="0" applyNumberFormat="1" applyFill="1" applyBorder="1"/>
    <xf numFmtId="8" fontId="0" fillId="5" borderId="11" xfId="0" applyNumberFormat="1" applyFill="1" applyBorder="1"/>
    <xf numFmtId="8" fontId="0" fillId="0" borderId="11" xfId="0" applyNumberFormat="1" applyBorder="1"/>
    <xf numFmtId="6" fontId="24" fillId="0" borderId="11" xfId="0" applyNumberFormat="1" applyFont="1" applyBorder="1"/>
    <xf numFmtId="43" fontId="1" fillId="0" borderId="18" xfId="1" applyBorder="1"/>
    <xf numFmtId="43" fontId="1" fillId="0" borderId="6" xfId="1" applyBorder="1"/>
    <xf numFmtId="43" fontId="1" fillId="0" borderId="3" xfId="1" applyBorder="1"/>
    <xf numFmtId="43" fontId="1" fillId="0" borderId="2" xfId="1" applyBorder="1"/>
    <xf numFmtId="0" fontId="24" fillId="0" borderId="10" xfId="0" applyFont="1" applyFill="1" applyBorder="1"/>
    <xf numFmtId="43" fontId="1" fillId="5" borderId="31" xfId="1" applyFont="1" applyFill="1" applyBorder="1"/>
    <xf numFmtId="43" fontId="1" fillId="0" borderId="32" xfId="1" applyBorder="1"/>
    <xf numFmtId="43" fontId="1" fillId="0" borderId="33" xfId="1" applyBorder="1"/>
    <xf numFmtId="43" fontId="1" fillId="0" borderId="34" xfId="1" applyBorder="1"/>
    <xf numFmtId="2" fontId="5" fillId="0" borderId="11" xfId="0" applyNumberFormat="1" applyFont="1" applyBorder="1"/>
    <xf numFmtId="2" fontId="5" fillId="0" borderId="11" xfId="0" applyNumberFormat="1" applyFont="1" applyBorder="1" applyAlignment="1">
      <alignment wrapText="1"/>
    </xf>
    <xf numFmtId="43" fontId="1" fillId="5" borderId="29" xfId="1" applyFill="1" applyBorder="1"/>
    <xf numFmtId="43" fontId="1" fillId="5" borderId="35" xfId="1" applyFill="1" applyBorder="1"/>
    <xf numFmtId="43" fontId="1" fillId="0" borderId="36" xfId="1" applyBorder="1"/>
    <xf numFmtId="2" fontId="18" fillId="0" borderId="11" xfId="0" applyNumberFormat="1" applyFont="1" applyBorder="1" applyAlignment="1">
      <alignment wrapText="1"/>
    </xf>
    <xf numFmtId="43" fontId="24" fillId="5" borderId="18" xfId="1" applyFont="1" applyFill="1" applyBorder="1"/>
    <xf numFmtId="2" fontId="35" fillId="0" borderId="0" xfId="0" applyNumberFormat="1" applyFont="1" applyBorder="1"/>
    <xf numFmtId="43" fontId="25" fillId="5" borderId="18" xfId="1" applyFont="1" applyFill="1" applyBorder="1"/>
    <xf numFmtId="2" fontId="32" fillId="0" borderId="3" xfId="0" applyNumberFormat="1" applyFont="1" applyBorder="1"/>
    <xf numFmtId="43" fontId="25" fillId="0" borderId="14" xfId="1" applyFont="1" applyBorder="1"/>
    <xf numFmtId="0" fontId="30" fillId="0" borderId="3" xfId="0" applyFont="1" applyBorder="1"/>
    <xf numFmtId="4" fontId="30" fillId="0" borderId="13" xfId="0" applyNumberFormat="1" applyFont="1" applyBorder="1"/>
    <xf numFmtId="0" fontId="24" fillId="0" borderId="10" xfId="0" applyFont="1" applyBorder="1"/>
    <xf numFmtId="0" fontId="31" fillId="0" borderId="0" xfId="0" applyFont="1" applyFill="1" applyBorder="1"/>
    <xf numFmtId="0" fontId="31" fillId="0" borderId="11" xfId="0" applyFont="1" applyFill="1" applyBorder="1" applyAlignment="1">
      <alignment wrapText="1"/>
    </xf>
    <xf numFmtId="2" fontId="37" fillId="0" borderId="11" xfId="0" applyNumberFormat="1" applyFont="1" applyFill="1" applyBorder="1"/>
    <xf numFmtId="43" fontId="37" fillId="0" borderId="11" xfId="1" applyFont="1" applyFill="1" applyBorder="1" applyAlignment="1">
      <alignment horizontal="right"/>
    </xf>
    <xf numFmtId="43" fontId="37" fillId="0" borderId="11" xfId="1" applyFont="1" applyFill="1" applyBorder="1"/>
    <xf numFmtId="7" fontId="37" fillId="0" borderId="11" xfId="1" applyNumberFormat="1" applyFont="1" applyFill="1" applyBorder="1"/>
    <xf numFmtId="43" fontId="20" fillId="0" borderId="0" xfId="1" applyNumberFormat="1" applyFont="1"/>
    <xf numFmtId="0" fontId="26" fillId="3" borderId="0" xfId="0" applyFont="1" applyFill="1"/>
    <xf numFmtId="43" fontId="21" fillId="0" borderId="11" xfId="1" applyNumberFormat="1" applyFont="1" applyFill="1" applyBorder="1"/>
    <xf numFmtId="43" fontId="21" fillId="3" borderId="11" xfId="1" applyNumberFormat="1" applyFont="1" applyFill="1" applyBorder="1"/>
    <xf numFmtId="0" fontId="31" fillId="0" borderId="11" xfId="0" applyFont="1" applyFill="1" applyBorder="1"/>
    <xf numFmtId="165" fontId="0" fillId="3" borderId="12" xfId="0" applyNumberFormat="1" applyFill="1" applyBorder="1"/>
    <xf numFmtId="0" fontId="0" fillId="3" borderId="26" xfId="0" applyFill="1" applyBorder="1"/>
    <xf numFmtId="43" fontId="1" fillId="3" borderId="12" xfId="1" applyFill="1" applyBorder="1"/>
    <xf numFmtId="2" fontId="0" fillId="3" borderId="12" xfId="0" applyNumberFormat="1" applyFill="1" applyBorder="1"/>
    <xf numFmtId="165" fontId="0" fillId="3" borderId="11" xfId="0" applyNumberFormat="1" applyFill="1" applyBorder="1"/>
    <xf numFmtId="0" fontId="0" fillId="3" borderId="20" xfId="0" applyFill="1" applyBorder="1"/>
    <xf numFmtId="43" fontId="1" fillId="3" borderId="11" xfId="0" applyNumberFormat="1" applyFont="1" applyFill="1" applyBorder="1"/>
    <xf numFmtId="165" fontId="1" fillId="3" borderId="12" xfId="0" applyNumberFormat="1" applyFont="1" applyFill="1" applyBorder="1"/>
    <xf numFmtId="0" fontId="0" fillId="3" borderId="26" xfId="0" applyFont="1" applyFill="1" applyBorder="1"/>
    <xf numFmtId="43" fontId="17" fillId="3" borderId="12" xfId="0" applyNumberFormat="1" applyFont="1" applyFill="1" applyBorder="1"/>
    <xf numFmtId="43" fontId="1" fillId="3" borderId="12" xfId="0" applyNumberFormat="1" applyFont="1" applyFill="1" applyBorder="1"/>
    <xf numFmtId="43" fontId="0" fillId="3" borderId="12" xfId="1" applyFont="1" applyFill="1" applyBorder="1"/>
    <xf numFmtId="43" fontId="1" fillId="3" borderId="12" xfId="1" applyFont="1" applyFill="1" applyBorder="1"/>
    <xf numFmtId="0" fontId="26" fillId="0" borderId="0" xfId="0" applyFont="1" applyFill="1"/>
    <xf numFmtId="0" fontId="38" fillId="0" borderId="0" xfId="0" applyFont="1" applyFill="1"/>
    <xf numFmtId="0" fontId="36" fillId="0" borderId="11" xfId="0" applyFont="1" applyFill="1" applyBorder="1"/>
    <xf numFmtId="0" fontId="36" fillId="0" borderId="11" xfId="0" applyFont="1" applyFill="1" applyBorder="1" applyAlignment="1">
      <alignment wrapText="1"/>
    </xf>
    <xf numFmtId="2" fontId="39" fillId="0" borderId="11" xfId="0" applyNumberFormat="1" applyFont="1" applyFill="1" applyBorder="1"/>
    <xf numFmtId="43" fontId="39" fillId="0" borderId="11" xfId="1" applyFont="1" applyFill="1" applyBorder="1" applyAlignment="1">
      <alignment horizontal="right"/>
    </xf>
    <xf numFmtId="43" fontId="39" fillId="0" borderId="11" xfId="1" applyFont="1" applyFill="1" applyBorder="1"/>
    <xf numFmtId="7" fontId="39" fillId="0" borderId="11" xfId="1" applyNumberFormat="1" applyFont="1" applyFill="1" applyBorder="1"/>
    <xf numFmtId="0" fontId="36" fillId="0" borderId="0" xfId="0" applyFont="1" applyFill="1" applyBorder="1"/>
    <xf numFmtId="0" fontId="3" fillId="3" borderId="0" xfId="0" applyFont="1" applyFill="1" applyBorder="1" applyAlignment="1">
      <alignment wrapText="1"/>
    </xf>
    <xf numFmtId="0" fontId="21" fillId="3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0" xfId="0" applyFont="1" applyBorder="1"/>
    <xf numFmtId="0" fontId="36" fillId="0" borderId="2" xfId="0" applyFont="1" applyBorder="1"/>
    <xf numFmtId="0" fontId="25" fillId="0" borderId="2" xfId="0" applyFont="1" applyBorder="1"/>
    <xf numFmtId="0" fontId="1" fillId="0" borderId="11" xfId="0" applyFont="1" applyFill="1" applyBorder="1"/>
    <xf numFmtId="164" fontId="1" fillId="3" borderId="12" xfId="0" applyNumberFormat="1" applyFont="1" applyFill="1" applyBorder="1"/>
    <xf numFmtId="165" fontId="3" fillId="0" borderId="12" xfId="0" applyNumberFormat="1" applyFont="1" applyBorder="1"/>
    <xf numFmtId="43" fontId="3" fillId="0" borderId="12" xfId="1" applyFont="1" applyBorder="1"/>
    <xf numFmtId="2" fontId="3" fillId="0" borderId="12" xfId="0" applyNumberFormat="1" applyFont="1" applyBorder="1"/>
    <xf numFmtId="43" fontId="3" fillId="0" borderId="12" xfId="0" applyNumberFormat="1" applyFont="1" applyBorder="1"/>
    <xf numFmtId="0" fontId="1" fillId="0" borderId="26" xfId="0" applyFont="1" applyBorder="1"/>
    <xf numFmtId="0" fontId="3" fillId="3" borderId="0" xfId="0" applyFont="1" applyFill="1"/>
    <xf numFmtId="14" fontId="29" fillId="0" borderId="0" xfId="1" applyNumberFormat="1" applyFont="1" applyAlignment="1">
      <alignment horizontal="center"/>
    </xf>
    <xf numFmtId="14" fontId="29" fillId="0" borderId="0" xfId="1" applyNumberFormat="1" applyFont="1"/>
    <xf numFmtId="43" fontId="28" fillId="0" borderId="0" xfId="1" applyFont="1"/>
    <xf numFmtId="3" fontId="1" fillId="7" borderId="15" xfId="0" applyNumberFormat="1" applyFont="1" applyFill="1" applyBorder="1" applyAlignment="1">
      <alignment horizontal="center" vertical="top"/>
    </xf>
    <xf numFmtId="8" fontId="1" fillId="0" borderId="15" xfId="0" applyNumberFormat="1" applyFont="1" applyBorder="1" applyAlignment="1">
      <alignment horizontal="left"/>
    </xf>
    <xf numFmtId="8" fontId="0" fillId="0" borderId="15" xfId="0" applyNumberFormat="1" applyBorder="1" applyAlignment="1">
      <alignment horizontal="left"/>
    </xf>
    <xf numFmtId="2" fontId="29" fillId="0" borderId="3" xfId="0" applyNumberFormat="1" applyFont="1" applyBorder="1" applyAlignment="1">
      <alignment horizontal="center"/>
    </xf>
    <xf numFmtId="2" fontId="29" fillId="0" borderId="2" xfId="0" applyNumberFormat="1" applyFont="1" applyBorder="1" applyAlignment="1">
      <alignment horizontal="center"/>
    </xf>
    <xf numFmtId="2" fontId="29" fillId="0" borderId="10" xfId="0" applyNumberFormat="1" applyFont="1" applyBorder="1" applyAlignment="1">
      <alignment horizontal="center"/>
    </xf>
    <xf numFmtId="2" fontId="29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2" fontId="28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zoomScaleNormal="100" workbookViewId="0">
      <selection activeCell="A25" sqref="A25"/>
    </sheetView>
  </sheetViews>
  <sheetFormatPr defaultRowHeight="12.75" x14ac:dyDescent="0.2"/>
  <cols>
    <col min="1" max="2" width="13.85546875" customWidth="1"/>
    <col min="3" max="3" width="55.5703125" style="44" customWidth="1"/>
    <col min="4" max="4" width="13.42578125" style="44" customWidth="1"/>
    <col min="5" max="5" width="11" customWidth="1"/>
    <col min="6" max="6" width="10.85546875" customWidth="1"/>
    <col min="7" max="7" width="9.28515625" bestFit="1" customWidth="1"/>
    <col min="11" max="11" width="20.42578125" customWidth="1"/>
    <col min="12" max="12" width="9.28515625" bestFit="1" customWidth="1"/>
    <col min="17" max="17" width="10.5703125" bestFit="1" customWidth="1"/>
    <col min="19" max="19" width="9.28515625" bestFit="1" customWidth="1"/>
    <col min="27" max="27" width="9.28515625" bestFit="1" customWidth="1"/>
    <col min="36" max="36" width="9.28515625" bestFit="1" customWidth="1"/>
    <col min="44" max="44" width="9.28515625" bestFit="1" customWidth="1"/>
    <col min="51" max="51" width="9.28515625" bestFit="1" customWidth="1"/>
    <col min="60" max="60" width="9.28515625" bestFit="1" customWidth="1"/>
  </cols>
  <sheetData>
    <row r="1" spans="1:7" ht="15.75" x14ac:dyDescent="0.25">
      <c r="C1" s="109" t="s">
        <v>64</v>
      </c>
      <c r="D1" s="117"/>
      <c r="E1" s="117"/>
      <c r="F1" s="118"/>
    </row>
    <row r="2" spans="1:7" ht="12" customHeight="1" thickBot="1" x14ac:dyDescent="0.35">
      <c r="C2" s="51"/>
      <c r="D2" s="110"/>
      <c r="E2" s="110"/>
      <c r="F2" s="10"/>
    </row>
    <row r="3" spans="1:7" ht="18" customHeight="1" x14ac:dyDescent="0.3">
      <c r="C3" s="51" t="s">
        <v>179</v>
      </c>
      <c r="D3" s="245">
        <v>6822.46</v>
      </c>
      <c r="E3" s="110"/>
      <c r="F3" s="10"/>
    </row>
    <row r="4" spans="1:7" ht="18" customHeight="1" thickBot="1" x14ac:dyDescent="0.35">
      <c r="C4" s="51" t="s">
        <v>180</v>
      </c>
      <c r="D4" s="246">
        <v>14584.96</v>
      </c>
      <c r="E4" s="110"/>
      <c r="F4" s="10"/>
    </row>
    <row r="5" spans="1:7" ht="20.25" x14ac:dyDescent="0.3">
      <c r="C5" s="323" t="s">
        <v>305</v>
      </c>
      <c r="D5" s="324">
        <f>SUM(D3:D4)</f>
        <v>21407.42</v>
      </c>
      <c r="E5" s="110"/>
      <c r="F5" s="10"/>
    </row>
    <row r="6" spans="1:7" ht="16.5" customHeight="1" x14ac:dyDescent="0.3">
      <c r="C6" s="184" t="s">
        <v>237</v>
      </c>
      <c r="D6" s="66">
        <v>0</v>
      </c>
      <c r="E6" s="110"/>
      <c r="F6" s="10"/>
    </row>
    <row r="7" spans="1:7" ht="17.25" customHeight="1" thickBot="1" x14ac:dyDescent="0.35">
      <c r="C7" s="50" t="s">
        <v>314</v>
      </c>
      <c r="D7" s="9"/>
      <c r="E7" s="110"/>
      <c r="F7" s="10"/>
    </row>
    <row r="8" spans="1:7" ht="14.25" customHeight="1" thickBot="1" x14ac:dyDescent="0.25">
      <c r="C8" s="184" t="s">
        <v>218</v>
      </c>
      <c r="D8" s="247">
        <v>5500</v>
      </c>
      <c r="E8" s="381"/>
      <c r="F8" s="382"/>
    </row>
    <row r="9" spans="1:7" ht="14.25" customHeight="1" thickBot="1" x14ac:dyDescent="0.25">
      <c r="C9" s="184" t="s">
        <v>333</v>
      </c>
      <c r="D9" s="247">
        <v>8822</v>
      </c>
      <c r="E9" s="283"/>
      <c r="F9" s="284"/>
    </row>
    <row r="10" spans="1:7" ht="13.5" thickBot="1" x14ac:dyDescent="0.25">
      <c r="C10" s="325" t="s">
        <v>306</v>
      </c>
      <c r="D10" s="241">
        <f>D5-D8-D9</f>
        <v>7085.4199999999983</v>
      </c>
      <c r="E10" s="383"/>
      <c r="F10" s="384"/>
    </row>
    <row r="11" spans="1:7" ht="13.5" thickBot="1" x14ac:dyDescent="0.25">
      <c r="A11" s="251" t="s">
        <v>190</v>
      </c>
      <c r="B11" s="286" t="s">
        <v>192</v>
      </c>
      <c r="C11" s="111"/>
      <c r="D11" s="251" t="s">
        <v>190</v>
      </c>
      <c r="E11" s="251" t="s">
        <v>190</v>
      </c>
      <c r="F11" s="251" t="s">
        <v>190</v>
      </c>
    </row>
    <row r="12" spans="1:7" ht="16.5" thickBot="1" x14ac:dyDescent="0.3">
      <c r="A12" s="131" t="s">
        <v>202</v>
      </c>
      <c r="B12" s="287" t="s">
        <v>202</v>
      </c>
      <c r="C12" s="183" t="s">
        <v>68</v>
      </c>
      <c r="D12" s="131" t="s">
        <v>216</v>
      </c>
      <c r="E12" s="131" t="s">
        <v>230</v>
      </c>
      <c r="F12" s="131" t="s">
        <v>298</v>
      </c>
    </row>
    <row r="13" spans="1:7" ht="15.75" x14ac:dyDescent="0.25">
      <c r="A13" s="133">
        <v>18000</v>
      </c>
      <c r="B13" s="314">
        <v>18000</v>
      </c>
      <c r="C13" s="312" t="s">
        <v>24</v>
      </c>
      <c r="D13" s="316">
        <v>19000</v>
      </c>
      <c r="E13" s="133">
        <v>21000</v>
      </c>
      <c r="F13" s="133">
        <v>22000</v>
      </c>
    </row>
    <row r="14" spans="1:7" ht="15.75" x14ac:dyDescent="0.25">
      <c r="A14" s="134">
        <v>445</v>
      </c>
      <c r="B14" s="293">
        <v>459</v>
      </c>
      <c r="C14" s="312" t="s">
        <v>60</v>
      </c>
      <c r="D14" s="310">
        <v>460</v>
      </c>
      <c r="E14" s="134">
        <v>470</v>
      </c>
      <c r="F14" s="134">
        <v>480</v>
      </c>
      <c r="G14" s="13"/>
    </row>
    <row r="15" spans="1:7" ht="15.75" x14ac:dyDescent="0.25">
      <c r="A15" s="134">
        <v>7</v>
      </c>
      <c r="B15" s="314">
        <v>188.16</v>
      </c>
      <c r="C15" s="312" t="s">
        <v>65</v>
      </c>
      <c r="D15" s="310">
        <v>100</v>
      </c>
      <c r="E15" s="134">
        <v>100</v>
      </c>
      <c r="F15" s="134">
        <v>100</v>
      </c>
    </row>
    <row r="16" spans="1:7" ht="15.75" x14ac:dyDescent="0.25">
      <c r="A16" s="134">
        <v>1000</v>
      </c>
      <c r="B16" s="314">
        <v>949.4</v>
      </c>
      <c r="C16" s="312" t="s">
        <v>66</v>
      </c>
      <c r="D16" s="310">
        <v>950</v>
      </c>
      <c r="E16" s="134">
        <v>950</v>
      </c>
      <c r="F16" s="134">
        <v>950</v>
      </c>
    </row>
    <row r="17" spans="1:12" ht="15.75" x14ac:dyDescent="0.25">
      <c r="A17" s="134">
        <v>975</v>
      </c>
      <c r="B17" s="314">
        <v>874.95</v>
      </c>
      <c r="C17" s="312" t="s">
        <v>67</v>
      </c>
      <c r="D17" s="310">
        <v>563.79999999999995</v>
      </c>
      <c r="E17" s="134">
        <v>300</v>
      </c>
      <c r="F17" s="134">
        <v>300</v>
      </c>
    </row>
    <row r="18" spans="1:12" ht="15.75" x14ac:dyDescent="0.25">
      <c r="A18" s="135">
        <v>0</v>
      </c>
      <c r="B18" s="315">
        <v>0</v>
      </c>
      <c r="C18" s="312" t="s">
        <v>343</v>
      </c>
      <c r="D18" s="311">
        <v>1384.69</v>
      </c>
      <c r="E18" s="135">
        <v>1384.69</v>
      </c>
      <c r="F18" s="135">
        <v>1384.69</v>
      </c>
    </row>
    <row r="19" spans="1:12" ht="17.25" customHeight="1" thickBot="1" x14ac:dyDescent="0.3">
      <c r="A19" s="135">
        <v>300</v>
      </c>
      <c r="B19" s="315">
        <v>129.91999999999999</v>
      </c>
      <c r="C19" s="317" t="s">
        <v>310</v>
      </c>
      <c r="D19" s="311">
        <v>129.91999999999999</v>
      </c>
      <c r="E19" s="135">
        <v>200</v>
      </c>
      <c r="F19" s="135">
        <v>200</v>
      </c>
    </row>
    <row r="20" spans="1:12" ht="16.5" thickBot="1" x14ac:dyDescent="0.3">
      <c r="A20" s="248">
        <f>SUM(A13:A19)</f>
        <v>20727</v>
      </c>
      <c r="B20" s="318">
        <f>SUM(B13:B19)</f>
        <v>20601.43</v>
      </c>
      <c r="C20" s="319" t="s">
        <v>43</v>
      </c>
      <c r="D20" s="248">
        <f>SUM(D13:D19)</f>
        <v>22588.409999999996</v>
      </c>
      <c r="E20" s="248">
        <f>SUM(E13:E19)</f>
        <v>24404.69</v>
      </c>
      <c r="F20" s="248">
        <f>SUM(F13:F19)</f>
        <v>25414.69</v>
      </c>
    </row>
    <row r="21" spans="1:12" ht="16.5" thickBot="1" x14ac:dyDescent="0.3">
      <c r="A21" s="251" t="s">
        <v>190</v>
      </c>
      <c r="B21" s="286" t="s">
        <v>192</v>
      </c>
      <c r="C21" s="183" t="s">
        <v>204</v>
      </c>
      <c r="D21" s="251" t="s">
        <v>190</v>
      </c>
      <c r="E21" s="251" t="s">
        <v>190</v>
      </c>
      <c r="F21" s="251" t="s">
        <v>190</v>
      </c>
    </row>
    <row r="22" spans="1:12" ht="15.75" x14ac:dyDescent="0.25">
      <c r="A22" s="136">
        <v>7000</v>
      </c>
      <c r="B22" s="308">
        <v>3879.5</v>
      </c>
      <c r="C22" s="312" t="s">
        <v>339</v>
      </c>
      <c r="D22" s="309">
        <v>7500</v>
      </c>
      <c r="E22" s="136">
        <v>8000</v>
      </c>
      <c r="F22" s="136">
        <v>8250</v>
      </c>
    </row>
    <row r="23" spans="1:12" ht="15.75" x14ac:dyDescent="0.25">
      <c r="A23" s="134">
        <v>900</v>
      </c>
      <c r="B23" s="293">
        <v>544.82000000000005</v>
      </c>
      <c r="C23" s="312" t="s">
        <v>31</v>
      </c>
      <c r="D23" s="310">
        <v>650</v>
      </c>
      <c r="E23" s="134">
        <v>700</v>
      </c>
      <c r="F23" s="134">
        <v>800</v>
      </c>
    </row>
    <row r="24" spans="1:12" ht="15.75" x14ac:dyDescent="0.25">
      <c r="A24" s="134">
        <v>1900</v>
      </c>
      <c r="B24" s="293">
        <v>1057.83</v>
      </c>
      <c r="C24" s="312" t="s">
        <v>44</v>
      </c>
      <c r="D24" s="310">
        <v>1100</v>
      </c>
      <c r="E24" s="134">
        <v>1100</v>
      </c>
      <c r="F24" s="134">
        <v>1100</v>
      </c>
    </row>
    <row r="25" spans="1:12" ht="15.75" x14ac:dyDescent="0.25">
      <c r="A25" s="134">
        <v>100</v>
      </c>
      <c r="B25" s="293">
        <v>54</v>
      </c>
      <c r="C25" s="312" t="s">
        <v>32</v>
      </c>
      <c r="D25" s="310">
        <v>150</v>
      </c>
      <c r="E25" s="134">
        <v>150</v>
      </c>
      <c r="F25" s="134">
        <v>150</v>
      </c>
      <c r="G25" s="108"/>
    </row>
    <row r="26" spans="1:12" ht="15.75" x14ac:dyDescent="0.25">
      <c r="A26" s="134">
        <v>1500</v>
      </c>
      <c r="B26" s="293">
        <v>1295</v>
      </c>
      <c r="C26" s="312" t="s">
        <v>33</v>
      </c>
      <c r="D26" s="310">
        <v>1500</v>
      </c>
      <c r="E26" s="134">
        <v>1600</v>
      </c>
      <c r="F26" s="134">
        <v>1700</v>
      </c>
    </row>
    <row r="27" spans="1:12" ht="15.75" x14ac:dyDescent="0.25">
      <c r="A27" s="134">
        <v>5000</v>
      </c>
      <c r="B27" s="293">
        <v>1646.5</v>
      </c>
      <c r="C27" s="312" t="s">
        <v>235</v>
      </c>
      <c r="D27" s="310">
        <v>2000</v>
      </c>
      <c r="E27" s="134">
        <v>3000</v>
      </c>
      <c r="F27" s="134">
        <v>3000</v>
      </c>
      <c r="K27" s="6"/>
    </row>
    <row r="28" spans="1:12" ht="13.5" customHeight="1" x14ac:dyDescent="0.25">
      <c r="A28" s="134">
        <v>1000</v>
      </c>
      <c r="B28" s="293">
        <v>829</v>
      </c>
      <c r="C28" s="312" t="s">
        <v>234</v>
      </c>
      <c r="D28" s="310">
        <v>1000</v>
      </c>
      <c r="E28" s="134">
        <v>1000</v>
      </c>
      <c r="F28" s="134">
        <v>1000</v>
      </c>
      <c r="K28" s="6"/>
    </row>
    <row r="29" spans="1:12" ht="12.75" customHeight="1" x14ac:dyDescent="0.25">
      <c r="A29" s="134">
        <v>250</v>
      </c>
      <c r="B29" s="293">
        <v>79</v>
      </c>
      <c r="C29" s="312" t="s">
        <v>45</v>
      </c>
      <c r="D29" s="310">
        <v>250</v>
      </c>
      <c r="E29" s="134">
        <v>250</v>
      </c>
      <c r="F29" s="134">
        <v>250</v>
      </c>
      <c r="K29" s="6"/>
    </row>
    <row r="30" spans="1:12" ht="15.75" x14ac:dyDescent="0.25">
      <c r="A30" s="134">
        <v>200</v>
      </c>
      <c r="B30" s="293">
        <v>0</v>
      </c>
      <c r="C30" s="313" t="s">
        <v>131</v>
      </c>
      <c r="D30" s="310">
        <v>200</v>
      </c>
      <c r="E30" s="134">
        <v>200</v>
      </c>
      <c r="F30" s="134">
        <v>200</v>
      </c>
      <c r="K30" s="6"/>
      <c r="L30" s="6"/>
    </row>
    <row r="31" spans="1:12" ht="15.75" x14ac:dyDescent="0.25">
      <c r="A31" s="134">
        <v>750</v>
      </c>
      <c r="B31" s="293">
        <v>117.26</v>
      </c>
      <c r="C31" s="312" t="s">
        <v>181</v>
      </c>
      <c r="D31" s="310">
        <v>3750</v>
      </c>
      <c r="E31" s="134">
        <v>750</v>
      </c>
      <c r="F31" s="134">
        <v>750</v>
      </c>
      <c r="K31" s="6"/>
      <c r="L31" s="6"/>
    </row>
    <row r="32" spans="1:12" ht="15.75" x14ac:dyDescent="0.25">
      <c r="A32" s="134">
        <v>500</v>
      </c>
      <c r="B32" s="293">
        <v>0</v>
      </c>
      <c r="C32" s="312" t="s">
        <v>231</v>
      </c>
      <c r="D32" s="310">
        <v>0</v>
      </c>
      <c r="E32" s="134">
        <v>500</v>
      </c>
      <c r="F32" s="134">
        <v>500</v>
      </c>
      <c r="K32" s="6"/>
      <c r="L32" s="6"/>
    </row>
    <row r="33" spans="1:12" ht="15.75" x14ac:dyDescent="0.25">
      <c r="A33" s="135">
        <v>0</v>
      </c>
      <c r="B33" s="293">
        <v>0</v>
      </c>
      <c r="C33" s="312" t="s">
        <v>344</v>
      </c>
      <c r="D33" s="311">
        <v>1384.69</v>
      </c>
      <c r="E33" s="135">
        <v>1384.69</v>
      </c>
      <c r="F33" s="135">
        <v>1384.69</v>
      </c>
      <c r="K33" s="6"/>
      <c r="L33" s="6"/>
    </row>
    <row r="34" spans="1:12" ht="15.75" x14ac:dyDescent="0.25">
      <c r="A34" s="135">
        <v>300</v>
      </c>
      <c r="B34" s="293">
        <v>74.739999999999995</v>
      </c>
      <c r="C34" s="312" t="s">
        <v>73</v>
      </c>
      <c r="D34" s="311">
        <v>300</v>
      </c>
      <c r="E34" s="135">
        <v>300</v>
      </c>
      <c r="F34" s="135">
        <v>300</v>
      </c>
      <c r="K34" s="6"/>
      <c r="L34" s="6"/>
    </row>
    <row r="35" spans="1:12" ht="15.75" x14ac:dyDescent="0.25">
      <c r="A35" s="135">
        <v>0</v>
      </c>
      <c r="B35" s="293">
        <v>0</v>
      </c>
      <c r="C35" s="295" t="s">
        <v>345</v>
      </c>
      <c r="D35" s="311">
        <v>300</v>
      </c>
      <c r="E35" s="135">
        <v>300</v>
      </c>
      <c r="F35" s="135">
        <v>300</v>
      </c>
      <c r="K35" s="6"/>
      <c r="L35" s="6"/>
    </row>
    <row r="36" spans="1:12" ht="15.75" x14ac:dyDescent="0.25">
      <c r="A36" s="135">
        <v>2000</v>
      </c>
      <c r="B36" s="293">
        <v>2972.14</v>
      </c>
      <c r="C36" s="295" t="s">
        <v>219</v>
      </c>
      <c r="D36" s="134">
        <v>2900</v>
      </c>
      <c r="E36" s="134">
        <v>3200</v>
      </c>
      <c r="F36" s="134">
        <v>3200</v>
      </c>
      <c r="K36" s="6"/>
    </row>
    <row r="37" spans="1:12" ht="16.5" thickBot="1" x14ac:dyDescent="0.3">
      <c r="A37" s="142">
        <v>300</v>
      </c>
      <c r="B37" s="294">
        <v>563.79999999999995</v>
      </c>
      <c r="C37" s="295" t="s">
        <v>4</v>
      </c>
      <c r="D37" s="296">
        <v>500</v>
      </c>
      <c r="E37" s="296">
        <v>500</v>
      </c>
      <c r="F37" s="296">
        <v>500</v>
      </c>
      <c r="K37" s="6"/>
    </row>
    <row r="38" spans="1:12" ht="16.5" thickBot="1" x14ac:dyDescent="0.3">
      <c r="A38" s="145">
        <f>SUM(A22:A37)</f>
        <v>21700</v>
      </c>
      <c r="B38" s="320">
        <f>SUM(B22:B37)</f>
        <v>13113.589999999998</v>
      </c>
      <c r="C38" s="321" t="s">
        <v>46</v>
      </c>
      <c r="D38" s="322">
        <f>SUM(D22:D37)</f>
        <v>23484.69</v>
      </c>
      <c r="E38" s="322">
        <f>SUM(E22:E37)</f>
        <v>22934.69</v>
      </c>
      <c r="F38" s="322">
        <f>SUM(F22:F37)</f>
        <v>23384.69</v>
      </c>
      <c r="K38" s="6"/>
    </row>
    <row r="39" spans="1:12" ht="13.5" thickBot="1" x14ac:dyDescent="0.25"/>
    <row r="40" spans="1:12" x14ac:dyDescent="0.2">
      <c r="C40" s="304" t="s">
        <v>332</v>
      </c>
      <c r="D40" s="185">
        <f>D10</f>
        <v>7085.4199999999983</v>
      </c>
    </row>
    <row r="41" spans="1:12" ht="13.5" thickBot="1" x14ac:dyDescent="0.25">
      <c r="C41" s="305" t="s">
        <v>328</v>
      </c>
      <c r="D41" s="306">
        <f>D20</f>
        <v>22588.409999999996</v>
      </c>
    </row>
    <row r="42" spans="1:12" ht="13.5" thickBot="1" x14ac:dyDescent="0.25">
      <c r="A42" s="44"/>
      <c r="C42" s="305" t="s">
        <v>329</v>
      </c>
      <c r="D42" s="303">
        <f>SUM(D40:D41)</f>
        <v>29673.829999999994</v>
      </c>
    </row>
    <row r="43" spans="1:12" ht="13.5" thickBot="1" x14ac:dyDescent="0.25">
      <c r="A43" s="44"/>
      <c r="C43" s="305" t="s">
        <v>330</v>
      </c>
      <c r="D43" s="306">
        <f>D38</f>
        <v>23484.69</v>
      </c>
    </row>
    <row r="44" spans="1:12" ht="13.5" thickBot="1" x14ac:dyDescent="0.25">
      <c r="A44" s="44"/>
      <c r="C44" s="307" t="s">
        <v>331</v>
      </c>
      <c r="D44" s="288">
        <f>D42-D43</f>
        <v>6189.1399999999958</v>
      </c>
    </row>
    <row r="45" spans="1:12" ht="13.5" thickBot="1" x14ac:dyDescent="0.25">
      <c r="A45" s="44"/>
      <c r="B45" s="292"/>
      <c r="C45" s="147"/>
      <c r="D45"/>
      <c r="E45" s="9"/>
      <c r="F45" s="9"/>
    </row>
    <row r="46" spans="1:12" ht="13.5" thickBot="1" x14ac:dyDescent="0.25">
      <c r="D46" s="67" t="s">
        <v>325</v>
      </c>
      <c r="E46" s="67" t="s">
        <v>325</v>
      </c>
      <c r="F46" s="67" t="s">
        <v>325</v>
      </c>
      <c r="H46" s="195"/>
      <c r="I46" s="195"/>
      <c r="J46" s="195"/>
    </row>
    <row r="47" spans="1:12" ht="16.5" thickBot="1" x14ac:dyDescent="0.3">
      <c r="B47" s="67" t="s">
        <v>24</v>
      </c>
      <c r="C47" s="37"/>
      <c r="D47" s="166" t="s">
        <v>327</v>
      </c>
      <c r="E47" s="166" t="s">
        <v>322</v>
      </c>
      <c r="F47" s="166" t="s">
        <v>326</v>
      </c>
      <c r="G47" s="13"/>
    </row>
    <row r="48" spans="1:12" x14ac:dyDescent="0.2">
      <c r="A48" s="182" t="s">
        <v>320</v>
      </c>
      <c r="B48" s="302">
        <v>18000</v>
      </c>
      <c r="C48" s="127" t="s">
        <v>321</v>
      </c>
      <c r="D48" s="298">
        <f>B48/524.6</f>
        <v>34.311856652687759</v>
      </c>
      <c r="E48" s="301">
        <v>-0.61</v>
      </c>
      <c r="F48" s="66">
        <v>0</v>
      </c>
    </row>
    <row r="49" spans="1:11" x14ac:dyDescent="0.2">
      <c r="A49" s="289" t="s">
        <v>216</v>
      </c>
      <c r="B49" s="299">
        <v>19000</v>
      </c>
      <c r="C49" s="290" t="s">
        <v>323</v>
      </c>
      <c r="D49" s="300">
        <f>B49/544.1</f>
        <v>34.920051461128466</v>
      </c>
      <c r="E49" s="300">
        <f>D49-D48</f>
        <v>0.60819480844070739</v>
      </c>
      <c r="F49" s="291">
        <f>1000/18000*100</f>
        <v>5.5555555555555554</v>
      </c>
    </row>
    <row r="50" spans="1:11" ht="16.5" thickBot="1" x14ac:dyDescent="0.3">
      <c r="A50" s="180" t="s">
        <v>216</v>
      </c>
      <c r="B50" s="297">
        <v>20000</v>
      </c>
      <c r="C50" s="127" t="s">
        <v>324</v>
      </c>
      <c r="D50" s="301">
        <f>B50/544.1</f>
        <v>36.75794890645102</v>
      </c>
      <c r="E50" s="301">
        <f>D50-D49</f>
        <v>1.8378974453225538</v>
      </c>
      <c r="F50" s="128">
        <f>2000/18000*100</f>
        <v>11.111111111111111</v>
      </c>
      <c r="G50" s="19"/>
    </row>
    <row r="51" spans="1:11" x14ac:dyDescent="0.2">
      <c r="A51" s="137"/>
      <c r="B51" s="138"/>
      <c r="C51" s="139"/>
      <c r="D51" s="140"/>
      <c r="E51" s="141"/>
      <c r="F51" s="132"/>
    </row>
    <row r="52" spans="1:11" ht="15.75" x14ac:dyDescent="0.25">
      <c r="A52" s="113" t="s">
        <v>76</v>
      </c>
      <c r="B52" s="9"/>
      <c r="C52" s="9"/>
      <c r="D52" s="9"/>
      <c r="E52" s="112"/>
      <c r="F52" s="10"/>
    </row>
    <row r="53" spans="1:11" ht="15.75" x14ac:dyDescent="0.25">
      <c r="A53" s="203" t="s">
        <v>75</v>
      </c>
      <c r="B53" s="204"/>
      <c r="C53" s="122"/>
      <c r="D53" s="122"/>
      <c r="E53" s="122"/>
      <c r="F53" s="143"/>
      <c r="G53" s="13"/>
    </row>
    <row r="54" spans="1:11" x14ac:dyDescent="0.2">
      <c r="A54" s="244" t="s">
        <v>233</v>
      </c>
      <c r="B54" s="122"/>
      <c r="C54" s="122"/>
      <c r="D54" s="122"/>
      <c r="E54" s="122"/>
      <c r="F54" s="143"/>
    </row>
    <row r="55" spans="1:11" ht="15.75" x14ac:dyDescent="0.25">
      <c r="A55" s="120" t="s">
        <v>132</v>
      </c>
      <c r="B55" s="121"/>
      <c r="C55" s="122"/>
      <c r="D55" s="122"/>
      <c r="E55" s="122"/>
      <c r="F55" s="119"/>
      <c r="G55" s="13"/>
    </row>
    <row r="56" spans="1:11" ht="15.75" x14ac:dyDescent="0.25">
      <c r="A56" s="120" t="s">
        <v>133</v>
      </c>
      <c r="B56" s="121"/>
      <c r="C56" s="122"/>
      <c r="D56" s="122"/>
      <c r="E56" s="122"/>
      <c r="F56" s="119"/>
      <c r="G56" s="13"/>
    </row>
    <row r="57" spans="1:11" ht="15.75" x14ac:dyDescent="0.25">
      <c r="A57" s="120" t="s">
        <v>135</v>
      </c>
      <c r="B57" s="121"/>
      <c r="C57" s="122"/>
      <c r="D57" s="122"/>
      <c r="E57" s="122"/>
      <c r="F57" s="119"/>
      <c r="G57" s="13"/>
    </row>
    <row r="58" spans="1:11" ht="15.75" x14ac:dyDescent="0.25">
      <c r="A58" s="120" t="s">
        <v>134</v>
      </c>
      <c r="B58" s="121"/>
      <c r="C58" s="122"/>
      <c r="D58" s="122"/>
      <c r="E58" s="122"/>
      <c r="F58" s="119"/>
      <c r="G58" s="13"/>
    </row>
    <row r="59" spans="1:11" ht="13.5" thickBot="1" x14ac:dyDescent="0.25">
      <c r="A59" s="123"/>
      <c r="B59" s="114"/>
      <c r="C59" s="115"/>
      <c r="D59" s="115"/>
      <c r="E59" s="115"/>
      <c r="F59" s="116"/>
    </row>
    <row r="60" spans="1:11" ht="16.5" thickBot="1" x14ac:dyDescent="0.3">
      <c r="G60" s="13"/>
    </row>
    <row r="61" spans="1:11" x14ac:dyDescent="0.2">
      <c r="A61" s="129"/>
      <c r="B61" s="52" t="s">
        <v>203</v>
      </c>
      <c r="C61" s="185"/>
      <c r="D61"/>
      <c r="E61" s="9"/>
      <c r="F61" s="9"/>
      <c r="K61" s="6"/>
    </row>
    <row r="62" spans="1:11" ht="13.5" thickBot="1" x14ac:dyDescent="0.25">
      <c r="A62" s="129"/>
      <c r="B62" s="202">
        <v>4000</v>
      </c>
      <c r="C62" s="170" t="s">
        <v>236</v>
      </c>
      <c r="D62"/>
      <c r="E62" s="9"/>
      <c r="F62" s="9"/>
    </row>
    <row r="63" spans="1:11" ht="13.5" thickBot="1" x14ac:dyDescent="0.25">
      <c r="A63" s="129"/>
      <c r="B63" s="249">
        <f>SUM(B62:B62)</f>
        <v>4000</v>
      </c>
      <c r="C63" s="250" t="s">
        <v>232</v>
      </c>
      <c r="D63"/>
      <c r="E63" s="9"/>
      <c r="F63" s="9"/>
    </row>
    <row r="64" spans="1:11" ht="15.75" x14ac:dyDescent="0.25">
      <c r="G64" s="13"/>
    </row>
    <row r="66" spans="7:7" ht="15.75" x14ac:dyDescent="0.25">
      <c r="G66" s="14"/>
    </row>
    <row r="71" spans="7:7" ht="15.75" x14ac:dyDescent="0.25">
      <c r="G71" s="20"/>
    </row>
    <row r="72" spans="7:7" ht="15.75" x14ac:dyDescent="0.25">
      <c r="G72" s="20"/>
    </row>
    <row r="75" spans="7:7" ht="15.75" x14ac:dyDescent="0.25">
      <c r="G75" s="13"/>
    </row>
    <row r="77" spans="7:7" ht="15.75" x14ac:dyDescent="0.25">
      <c r="G77" s="20"/>
    </row>
  </sheetData>
  <mergeCells count="2">
    <mergeCell ref="E8:F8"/>
    <mergeCell ref="E10:F10"/>
  </mergeCells>
  <phoneticPr fontId="2" type="noConversion"/>
  <pageMargins left="0.15748031496062992" right="0.19685039370078741" top="0.39370078740157483" bottom="0.39370078740157483" header="0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0"/>
  <sheetViews>
    <sheetView tabSelected="1" view="pageBreakPreview" zoomScale="75" zoomScaleNormal="80" zoomScaleSheetLayoutView="75" workbookViewId="0">
      <pane ySplit="3" topLeftCell="A4" activePane="bottomLeft" state="frozen"/>
      <selection pane="bottomLeft" activeCell="B1" sqref="B1"/>
    </sheetView>
  </sheetViews>
  <sheetFormatPr defaultRowHeight="18" x14ac:dyDescent="0.25"/>
  <cols>
    <col min="1" max="1" width="10.85546875" style="4" bestFit="1" customWidth="1"/>
    <col min="2" max="2" width="50.5703125" customWidth="1"/>
    <col min="3" max="3" width="15.5703125" style="103" bestFit="1" customWidth="1"/>
    <col min="4" max="4" width="15.7109375" style="103" customWidth="1"/>
    <col min="5" max="5" width="11.5703125" style="103" bestFit="1" customWidth="1"/>
    <col min="6" max="6" width="15.5703125" style="103" customWidth="1"/>
    <col min="7" max="7" width="16.42578125" style="103" customWidth="1"/>
    <col min="8" max="8" width="13.140625" style="103" bestFit="1" customWidth="1"/>
    <col min="9" max="9" width="15.28515625" style="104" customWidth="1"/>
    <col min="10" max="10" width="16.5703125" style="103" customWidth="1"/>
    <col min="11" max="11" width="17.140625" style="103" bestFit="1" customWidth="1"/>
    <col min="12" max="12" width="13.140625" style="103" bestFit="1" customWidth="1"/>
    <col min="13" max="13" width="13.140625" style="103" customWidth="1"/>
    <col min="14" max="15" width="13.140625" style="103" bestFit="1" customWidth="1"/>
    <col min="16" max="16" width="14" style="105" customWidth="1"/>
    <col min="17" max="17" width="17.140625" style="106" bestFit="1" customWidth="1"/>
  </cols>
  <sheetData>
    <row r="1" spans="1:17" ht="18.75" thickBot="1" x14ac:dyDescent="0.3">
      <c r="A1" s="31"/>
      <c r="B1" s="32"/>
      <c r="C1" s="94"/>
      <c r="D1" s="94" t="s">
        <v>248</v>
      </c>
      <c r="E1" s="94"/>
      <c r="F1" s="95"/>
      <c r="G1" s="95"/>
      <c r="H1" s="95"/>
      <c r="I1" s="96"/>
      <c r="J1" s="95"/>
      <c r="K1" s="95"/>
      <c r="L1" s="95"/>
      <c r="M1" s="95"/>
      <c r="N1" s="95"/>
      <c r="O1" s="95"/>
      <c r="P1" s="97"/>
      <c r="Q1" s="98"/>
    </row>
    <row r="2" spans="1:17" ht="18.75" thickBot="1" x14ac:dyDescent="0.3">
      <c r="A2" s="11"/>
      <c r="B2" s="9"/>
      <c r="C2" s="223" t="s">
        <v>220</v>
      </c>
      <c r="D2" s="223" t="s">
        <v>51</v>
      </c>
      <c r="E2" s="223" t="s">
        <v>13</v>
      </c>
      <c r="F2" s="223" t="s">
        <v>1</v>
      </c>
      <c r="G2" s="223" t="s">
        <v>11</v>
      </c>
      <c r="H2" s="226">
        <v>10.81</v>
      </c>
      <c r="I2" s="224"/>
      <c r="J2" s="225" t="s">
        <v>20</v>
      </c>
      <c r="K2" s="220"/>
      <c r="L2" s="220"/>
      <c r="M2" s="220" t="s">
        <v>346</v>
      </c>
      <c r="N2" s="220"/>
      <c r="O2" s="220" t="s">
        <v>173</v>
      </c>
      <c r="P2" s="221"/>
      <c r="Q2" s="222"/>
    </row>
    <row r="3" spans="1:17" ht="18.75" thickBot="1" x14ac:dyDescent="0.3">
      <c r="A3" s="273" t="s">
        <v>0</v>
      </c>
      <c r="B3" s="274" t="s">
        <v>175</v>
      </c>
      <c r="C3" s="275" t="s">
        <v>217</v>
      </c>
      <c r="D3" s="276" t="s">
        <v>52</v>
      </c>
      <c r="E3" s="276" t="s">
        <v>14</v>
      </c>
      <c r="F3" s="276" t="s">
        <v>2</v>
      </c>
      <c r="G3" s="276" t="s">
        <v>12</v>
      </c>
      <c r="H3" s="277" t="s">
        <v>3</v>
      </c>
      <c r="I3" s="278" t="s">
        <v>15</v>
      </c>
      <c r="J3" s="279" t="s">
        <v>21</v>
      </c>
      <c r="K3" s="280" t="s">
        <v>9</v>
      </c>
      <c r="L3" s="280" t="s">
        <v>58</v>
      </c>
      <c r="M3" s="280" t="s">
        <v>347</v>
      </c>
      <c r="N3" s="280" t="s">
        <v>59</v>
      </c>
      <c r="O3" s="280" t="s">
        <v>174</v>
      </c>
      <c r="P3" s="281" t="s">
        <v>4</v>
      </c>
      <c r="Q3" s="282" t="s">
        <v>5</v>
      </c>
    </row>
    <row r="4" spans="1:17" s="206" customFormat="1" x14ac:dyDescent="0.25">
      <c r="A4" s="243" t="s">
        <v>250</v>
      </c>
      <c r="B4" s="205" t="s">
        <v>257</v>
      </c>
      <c r="C4" s="199"/>
      <c r="D4" s="199"/>
      <c r="E4" s="199">
        <v>54</v>
      </c>
      <c r="F4" s="199"/>
      <c r="G4" s="199"/>
      <c r="H4" s="199"/>
      <c r="I4" s="200"/>
      <c r="J4" s="199">
        <v>429</v>
      </c>
      <c r="K4" s="201"/>
      <c r="L4" s="199"/>
      <c r="M4" s="199"/>
      <c r="N4" s="199"/>
      <c r="O4" s="199"/>
      <c r="P4" s="201"/>
      <c r="Q4" s="227">
        <f t="shared" ref="Q4:Q35" si="0">SUM(C4:P4)</f>
        <v>483</v>
      </c>
    </row>
    <row r="5" spans="1:17" s="206" customFormat="1" x14ac:dyDescent="0.25">
      <c r="A5" s="146" t="s">
        <v>250</v>
      </c>
      <c r="B5" s="187" t="s">
        <v>139</v>
      </c>
      <c r="C5" s="199"/>
      <c r="D5" s="199"/>
      <c r="E5" s="199"/>
      <c r="F5" s="199">
        <v>270</v>
      </c>
      <c r="G5" s="199"/>
      <c r="H5" s="199"/>
      <c r="I5" s="200"/>
      <c r="J5" s="242"/>
      <c r="K5" s="201"/>
      <c r="L5" s="199"/>
      <c r="M5" s="199"/>
      <c r="N5" s="199"/>
      <c r="O5" s="199"/>
      <c r="P5" s="201"/>
      <c r="Q5" s="335">
        <f t="shared" si="0"/>
        <v>270</v>
      </c>
    </row>
    <row r="6" spans="1:17" s="189" customFormat="1" x14ac:dyDescent="0.25">
      <c r="A6" s="192" t="s">
        <v>250</v>
      </c>
      <c r="B6" s="187" t="s">
        <v>254</v>
      </c>
      <c r="C6" s="199"/>
      <c r="D6" s="199"/>
      <c r="E6" s="199"/>
      <c r="F6" s="199"/>
      <c r="G6" s="199"/>
      <c r="H6" s="199"/>
      <c r="I6" s="200"/>
      <c r="J6" s="199"/>
      <c r="K6" s="201"/>
      <c r="L6" s="199">
        <v>36.61</v>
      </c>
      <c r="M6" s="199"/>
      <c r="N6" s="199"/>
      <c r="O6" s="199"/>
      <c r="P6" s="201">
        <v>1.83</v>
      </c>
      <c r="Q6" s="227">
        <f t="shared" si="0"/>
        <v>38.44</v>
      </c>
    </row>
    <row r="7" spans="1:17" s="189" customFormat="1" x14ac:dyDescent="0.25">
      <c r="A7" s="192" t="s">
        <v>250</v>
      </c>
      <c r="B7" s="187" t="s">
        <v>252</v>
      </c>
      <c r="C7" s="199"/>
      <c r="D7" s="199"/>
      <c r="E7" s="199"/>
      <c r="F7" s="199">
        <v>50</v>
      </c>
      <c r="G7" s="199">
        <v>280</v>
      </c>
      <c r="H7" s="199"/>
      <c r="I7" s="200"/>
      <c r="J7" s="199"/>
      <c r="K7" s="201"/>
      <c r="L7" s="199"/>
      <c r="M7" s="199"/>
      <c r="N7" s="199"/>
      <c r="O7" s="199"/>
      <c r="P7" s="201">
        <v>66</v>
      </c>
      <c r="Q7" s="227">
        <f t="shared" si="0"/>
        <v>396</v>
      </c>
    </row>
    <row r="8" spans="1:17" s="206" customFormat="1" x14ac:dyDescent="0.25">
      <c r="A8" s="146" t="s">
        <v>250</v>
      </c>
      <c r="B8" s="187" t="s">
        <v>224</v>
      </c>
      <c r="C8" s="199"/>
      <c r="D8" s="199">
        <v>86.37</v>
      </c>
      <c r="E8" s="199"/>
      <c r="F8" s="199"/>
      <c r="G8" s="199"/>
      <c r="H8" s="199"/>
      <c r="I8" s="200"/>
      <c r="J8" s="199"/>
      <c r="K8" s="272"/>
      <c r="L8" s="201"/>
      <c r="M8" s="201"/>
      <c r="N8" s="199"/>
      <c r="O8" s="199"/>
      <c r="P8" s="201"/>
      <c r="Q8" s="227">
        <f t="shared" si="0"/>
        <v>86.37</v>
      </c>
    </row>
    <row r="9" spans="1:17" s="206" customFormat="1" x14ac:dyDescent="0.25">
      <c r="A9" s="146" t="s">
        <v>250</v>
      </c>
      <c r="B9" s="144" t="s">
        <v>201</v>
      </c>
      <c r="C9" s="196"/>
      <c r="D9" s="196"/>
      <c r="E9" s="196"/>
      <c r="F9" s="196"/>
      <c r="G9" s="196">
        <v>293.5</v>
      </c>
      <c r="H9" s="196"/>
      <c r="I9" s="197"/>
      <c r="J9" s="196"/>
      <c r="K9" s="198"/>
      <c r="L9" s="196"/>
      <c r="M9" s="196"/>
      <c r="N9" s="196"/>
      <c r="O9" s="196"/>
      <c r="P9" s="198"/>
      <c r="Q9" s="334">
        <f t="shared" si="0"/>
        <v>293.5</v>
      </c>
    </row>
    <row r="10" spans="1:17" s="206" customFormat="1" x14ac:dyDescent="0.25">
      <c r="A10" s="146" t="s">
        <v>250</v>
      </c>
      <c r="B10" s="144" t="s">
        <v>223</v>
      </c>
      <c r="C10" s="196"/>
      <c r="D10" s="196"/>
      <c r="E10" s="196"/>
      <c r="F10" s="196"/>
      <c r="G10" s="196"/>
      <c r="H10" s="196"/>
      <c r="I10" s="197"/>
      <c r="J10" s="196"/>
      <c r="K10" s="198">
        <v>180</v>
      </c>
      <c r="L10" s="196"/>
      <c r="M10" s="196"/>
      <c r="N10" s="196"/>
      <c r="O10" s="196"/>
      <c r="P10" s="198"/>
      <c r="Q10" s="207">
        <f t="shared" si="0"/>
        <v>180</v>
      </c>
    </row>
    <row r="11" spans="1:17" s="206" customFormat="1" x14ac:dyDescent="0.25">
      <c r="A11" s="146" t="s">
        <v>250</v>
      </c>
      <c r="B11" s="144" t="s">
        <v>256</v>
      </c>
      <c r="C11" s="196"/>
      <c r="D11" s="196"/>
      <c r="E11" s="196"/>
      <c r="F11" s="196"/>
      <c r="G11" s="196"/>
      <c r="H11" s="196"/>
      <c r="I11" s="197"/>
      <c r="J11" s="196"/>
      <c r="K11" s="198">
        <v>343.67</v>
      </c>
      <c r="L11" s="196"/>
      <c r="M11" s="196"/>
      <c r="N11" s="196"/>
      <c r="O11" s="196"/>
      <c r="P11" s="198">
        <v>68.73</v>
      </c>
      <c r="Q11" s="207">
        <f t="shared" si="0"/>
        <v>412.40000000000003</v>
      </c>
    </row>
    <row r="12" spans="1:17" s="206" customFormat="1" x14ac:dyDescent="0.25">
      <c r="A12" s="146" t="s">
        <v>250</v>
      </c>
      <c r="B12" s="144" t="s">
        <v>253</v>
      </c>
      <c r="C12" s="196"/>
      <c r="D12" s="196"/>
      <c r="E12" s="196"/>
      <c r="F12" s="196"/>
      <c r="G12" s="196"/>
      <c r="H12" s="196"/>
      <c r="I12" s="197"/>
      <c r="J12" s="196">
        <v>250</v>
      </c>
      <c r="K12" s="198"/>
      <c r="L12" s="196"/>
      <c r="M12" s="196"/>
      <c r="N12" s="196"/>
      <c r="O12" s="196"/>
      <c r="P12" s="198"/>
      <c r="Q12" s="207">
        <f t="shared" si="0"/>
        <v>250</v>
      </c>
    </row>
    <row r="13" spans="1:17" s="189" customFormat="1" x14ac:dyDescent="0.25">
      <c r="A13" s="146" t="s">
        <v>407</v>
      </c>
      <c r="B13" s="144" t="s">
        <v>258</v>
      </c>
      <c r="C13" s="199"/>
      <c r="D13" s="199"/>
      <c r="E13" s="199"/>
      <c r="F13" s="199"/>
      <c r="G13" s="199">
        <v>40</v>
      </c>
      <c r="H13" s="199"/>
      <c r="I13" s="200"/>
      <c r="J13" s="199"/>
      <c r="K13" s="201"/>
      <c r="L13" s="199"/>
      <c r="M13" s="199"/>
      <c r="N13" s="199"/>
      <c r="O13" s="199"/>
      <c r="P13" s="201"/>
      <c r="Q13" s="227">
        <f t="shared" si="0"/>
        <v>40</v>
      </c>
    </row>
    <row r="14" spans="1:17" s="189" customFormat="1" x14ac:dyDescent="0.25">
      <c r="A14" s="146" t="s">
        <v>250</v>
      </c>
      <c r="B14" s="144" t="s">
        <v>212</v>
      </c>
      <c r="C14" s="196"/>
      <c r="D14" s="196"/>
      <c r="E14" s="196"/>
      <c r="F14" s="196"/>
      <c r="G14" s="196"/>
      <c r="H14" s="196"/>
      <c r="I14" s="197"/>
      <c r="J14" s="196"/>
      <c r="K14" s="198">
        <v>70</v>
      </c>
      <c r="L14" s="196"/>
      <c r="M14" s="196"/>
      <c r="N14" s="196"/>
      <c r="O14" s="196"/>
      <c r="P14" s="198"/>
      <c r="Q14" s="207">
        <f t="shared" si="0"/>
        <v>70</v>
      </c>
    </row>
    <row r="15" spans="1:17" s="189" customFormat="1" x14ac:dyDescent="0.25">
      <c r="A15" s="146" t="s">
        <v>250</v>
      </c>
      <c r="B15" s="144" t="s">
        <v>251</v>
      </c>
      <c r="C15" s="196"/>
      <c r="D15" s="196"/>
      <c r="E15" s="196"/>
      <c r="F15" s="196"/>
      <c r="G15" s="196"/>
      <c r="H15" s="196"/>
      <c r="I15" s="197"/>
      <c r="J15" s="196"/>
      <c r="K15" s="198">
        <v>90</v>
      </c>
      <c r="L15" s="196"/>
      <c r="M15" s="196"/>
      <c r="N15" s="196"/>
      <c r="O15" s="196"/>
      <c r="P15" s="198">
        <v>18</v>
      </c>
      <c r="Q15" s="207">
        <f t="shared" si="0"/>
        <v>108</v>
      </c>
    </row>
    <row r="16" spans="1:17" s="189" customFormat="1" x14ac:dyDescent="0.25">
      <c r="A16" s="146" t="s">
        <v>250</v>
      </c>
      <c r="B16" s="144" t="s">
        <v>255</v>
      </c>
      <c r="C16" s="196"/>
      <c r="D16" s="196"/>
      <c r="E16" s="196"/>
      <c r="F16" s="196"/>
      <c r="G16" s="196"/>
      <c r="H16" s="196"/>
      <c r="I16" s="197"/>
      <c r="J16" s="196"/>
      <c r="K16" s="198">
        <v>107.5</v>
      </c>
      <c r="L16" s="196"/>
      <c r="M16" s="196"/>
      <c r="N16" s="196"/>
      <c r="O16" s="196"/>
      <c r="P16" s="198">
        <v>21.5</v>
      </c>
      <c r="Q16" s="334">
        <f t="shared" si="0"/>
        <v>129</v>
      </c>
    </row>
    <row r="17" spans="1:17" s="333" customFormat="1" x14ac:dyDescent="0.25">
      <c r="A17" s="146" t="s">
        <v>275</v>
      </c>
      <c r="B17" s="187" t="s">
        <v>279</v>
      </c>
      <c r="C17" s="199"/>
      <c r="D17" s="199"/>
      <c r="E17" s="199"/>
      <c r="F17" s="199"/>
      <c r="G17" s="199"/>
      <c r="H17" s="199"/>
      <c r="I17" s="200"/>
      <c r="J17" s="199"/>
      <c r="K17" s="201">
        <v>75</v>
      </c>
      <c r="L17" s="199"/>
      <c r="M17" s="199"/>
      <c r="N17" s="199"/>
      <c r="O17" s="199"/>
      <c r="P17" s="201">
        <v>15</v>
      </c>
      <c r="Q17" s="335">
        <f t="shared" si="0"/>
        <v>90</v>
      </c>
    </row>
    <row r="18" spans="1:17" s="206" customFormat="1" x14ac:dyDescent="0.25">
      <c r="A18" s="146" t="s">
        <v>275</v>
      </c>
      <c r="B18" s="187" t="s">
        <v>281</v>
      </c>
      <c r="C18" s="199"/>
      <c r="D18" s="199"/>
      <c r="E18" s="199"/>
      <c r="F18" s="199"/>
      <c r="G18" s="199"/>
      <c r="H18" s="199"/>
      <c r="I18" s="200"/>
      <c r="J18" s="199">
        <v>150</v>
      </c>
      <c r="K18" s="201"/>
      <c r="L18" s="199"/>
      <c r="M18" s="199"/>
      <c r="N18" s="199"/>
      <c r="O18" s="199"/>
      <c r="P18" s="201"/>
      <c r="Q18" s="335">
        <f t="shared" si="0"/>
        <v>150</v>
      </c>
    </row>
    <row r="19" spans="1:17" s="206" customFormat="1" ht="17.25" customHeight="1" x14ac:dyDescent="0.25">
      <c r="A19" s="146" t="s">
        <v>275</v>
      </c>
      <c r="B19" s="144" t="s">
        <v>258</v>
      </c>
      <c r="C19" s="199"/>
      <c r="D19" s="199"/>
      <c r="E19" s="199"/>
      <c r="F19" s="199"/>
      <c r="G19" s="199">
        <v>48</v>
      </c>
      <c r="H19" s="199"/>
      <c r="I19" s="200"/>
      <c r="J19" s="199"/>
      <c r="K19" s="201"/>
      <c r="L19" s="199"/>
      <c r="M19" s="199"/>
      <c r="N19" s="199"/>
      <c r="O19" s="199"/>
      <c r="P19" s="201"/>
      <c r="Q19" s="227">
        <f t="shared" si="0"/>
        <v>48</v>
      </c>
    </row>
    <row r="20" spans="1:17" s="206" customFormat="1" ht="17.25" customHeight="1" x14ac:dyDescent="0.25">
      <c r="A20" s="146" t="s">
        <v>275</v>
      </c>
      <c r="B20" s="187" t="s">
        <v>278</v>
      </c>
      <c r="C20" s="199"/>
      <c r="D20" s="199"/>
      <c r="E20" s="199"/>
      <c r="F20" s="199"/>
      <c r="G20" s="199">
        <v>90</v>
      </c>
      <c r="H20" s="199"/>
      <c r="I20" s="200"/>
      <c r="J20" s="199"/>
      <c r="K20" s="201"/>
      <c r="L20" s="199"/>
      <c r="M20" s="199"/>
      <c r="N20" s="199"/>
      <c r="O20" s="199"/>
      <c r="P20" s="201">
        <v>18</v>
      </c>
      <c r="Q20" s="335">
        <f t="shared" si="0"/>
        <v>108</v>
      </c>
    </row>
    <row r="21" spans="1:17" s="206" customFormat="1" ht="17.25" customHeight="1" x14ac:dyDescent="0.25">
      <c r="A21" s="146" t="s">
        <v>275</v>
      </c>
      <c r="B21" s="187" t="s">
        <v>268</v>
      </c>
      <c r="C21" s="199"/>
      <c r="D21" s="199"/>
      <c r="E21" s="199"/>
      <c r="F21" s="199"/>
      <c r="G21" s="199"/>
      <c r="H21" s="199"/>
      <c r="I21" s="200"/>
      <c r="J21" s="199"/>
      <c r="K21" s="201"/>
      <c r="L21" s="199"/>
      <c r="M21" s="199"/>
      <c r="N21" s="199">
        <v>25.94</v>
      </c>
      <c r="O21" s="199"/>
      <c r="P21" s="201"/>
      <c r="Q21" s="335">
        <f t="shared" si="0"/>
        <v>25.94</v>
      </c>
    </row>
    <row r="22" spans="1:17" s="206" customFormat="1" ht="17.25" customHeight="1" x14ac:dyDescent="0.25">
      <c r="A22" s="146" t="s">
        <v>275</v>
      </c>
      <c r="B22" s="144" t="s">
        <v>254</v>
      </c>
      <c r="C22" s="196"/>
      <c r="D22" s="196"/>
      <c r="E22" s="196"/>
      <c r="F22" s="196"/>
      <c r="G22" s="196"/>
      <c r="H22" s="196"/>
      <c r="I22" s="197"/>
      <c r="J22" s="196"/>
      <c r="K22" s="198"/>
      <c r="L22" s="196">
        <v>18.64</v>
      </c>
      <c r="M22" s="196"/>
      <c r="N22" s="196"/>
      <c r="O22" s="196"/>
      <c r="P22" s="198">
        <v>0.93</v>
      </c>
      <c r="Q22" s="207">
        <f t="shared" si="0"/>
        <v>19.57</v>
      </c>
    </row>
    <row r="23" spans="1:17" s="206" customFormat="1" ht="17.25" customHeight="1" x14ac:dyDescent="0.25">
      <c r="A23" s="146" t="s">
        <v>275</v>
      </c>
      <c r="B23" s="187" t="s">
        <v>269</v>
      </c>
      <c r="C23" s="199"/>
      <c r="D23" s="199"/>
      <c r="E23" s="199"/>
      <c r="F23" s="199">
        <v>165</v>
      </c>
      <c r="G23" s="199">
        <v>60</v>
      </c>
      <c r="H23" s="199"/>
      <c r="I23" s="200"/>
      <c r="J23" s="199"/>
      <c r="K23" s="201"/>
      <c r="L23" s="199"/>
      <c r="M23" s="199"/>
      <c r="N23" s="199"/>
      <c r="O23" s="199"/>
      <c r="P23" s="201">
        <v>45</v>
      </c>
      <c r="Q23" s="335">
        <f t="shared" si="0"/>
        <v>270</v>
      </c>
    </row>
    <row r="24" spans="1:17" s="206" customFormat="1" ht="17.25" customHeight="1" x14ac:dyDescent="0.25">
      <c r="A24" s="146" t="s">
        <v>275</v>
      </c>
      <c r="B24" s="187" t="s">
        <v>272</v>
      </c>
      <c r="C24" s="199"/>
      <c r="D24" s="199"/>
      <c r="E24" s="199"/>
      <c r="F24" s="199"/>
      <c r="G24" s="199">
        <v>345</v>
      </c>
      <c r="H24" s="199"/>
      <c r="I24" s="200"/>
      <c r="J24" s="199"/>
      <c r="K24" s="201"/>
      <c r="L24" s="199"/>
      <c r="M24" s="199"/>
      <c r="N24" s="199"/>
      <c r="O24" s="199"/>
      <c r="P24" s="201">
        <v>69</v>
      </c>
      <c r="Q24" s="335">
        <f t="shared" si="0"/>
        <v>414</v>
      </c>
    </row>
    <row r="25" spans="1:17" s="206" customFormat="1" ht="17.25" customHeight="1" x14ac:dyDescent="0.25">
      <c r="A25" s="146" t="s">
        <v>275</v>
      </c>
      <c r="B25" s="187" t="s">
        <v>139</v>
      </c>
      <c r="C25" s="199"/>
      <c r="D25" s="199"/>
      <c r="E25" s="199"/>
      <c r="F25" s="199">
        <v>360</v>
      </c>
      <c r="G25" s="199"/>
      <c r="H25" s="199"/>
      <c r="I25" s="200"/>
      <c r="J25" s="199"/>
      <c r="K25" s="201"/>
      <c r="L25" s="199"/>
      <c r="M25" s="199"/>
      <c r="N25" s="199"/>
      <c r="O25" s="199"/>
      <c r="P25" s="201"/>
      <c r="Q25" s="335">
        <f t="shared" si="0"/>
        <v>360</v>
      </c>
    </row>
    <row r="26" spans="1:17" s="206" customFormat="1" ht="17.25" customHeight="1" x14ac:dyDescent="0.25">
      <c r="A26" s="146" t="s">
        <v>275</v>
      </c>
      <c r="B26" s="187" t="s">
        <v>224</v>
      </c>
      <c r="C26" s="199"/>
      <c r="D26" s="199">
        <v>103.25</v>
      </c>
      <c r="E26" s="199"/>
      <c r="F26" s="199"/>
      <c r="G26" s="199"/>
      <c r="H26" s="199"/>
      <c r="I26" s="200"/>
      <c r="J26" s="199"/>
      <c r="K26" s="201"/>
      <c r="L26" s="199"/>
      <c r="M26" s="199"/>
      <c r="N26" s="199"/>
      <c r="O26" s="199"/>
      <c r="P26" s="201"/>
      <c r="Q26" s="335">
        <f t="shared" si="0"/>
        <v>103.25</v>
      </c>
    </row>
    <row r="27" spans="1:17" s="350" customFormat="1" ht="17.25" customHeight="1" x14ac:dyDescent="0.25">
      <c r="A27" s="146" t="s">
        <v>282</v>
      </c>
      <c r="B27" s="144" t="s">
        <v>225</v>
      </c>
      <c r="C27" s="199"/>
      <c r="D27" s="199"/>
      <c r="E27" s="199"/>
      <c r="F27" s="199"/>
      <c r="G27" s="199">
        <v>90</v>
      </c>
      <c r="H27" s="199"/>
      <c r="I27" s="200"/>
      <c r="J27" s="199"/>
      <c r="K27" s="201"/>
      <c r="L27" s="199"/>
      <c r="M27" s="199"/>
      <c r="N27" s="199"/>
      <c r="O27" s="199"/>
      <c r="P27" s="201"/>
      <c r="Q27" s="227">
        <f t="shared" si="0"/>
        <v>90</v>
      </c>
    </row>
    <row r="28" spans="1:17" s="206" customFormat="1" ht="17.25" customHeight="1" x14ac:dyDescent="0.25">
      <c r="A28" s="146" t="s">
        <v>282</v>
      </c>
      <c r="B28" s="187" t="s">
        <v>272</v>
      </c>
      <c r="C28" s="199"/>
      <c r="D28" s="199"/>
      <c r="E28" s="199"/>
      <c r="F28" s="199"/>
      <c r="G28" s="199">
        <v>50</v>
      </c>
      <c r="H28" s="199"/>
      <c r="I28" s="200"/>
      <c r="J28" s="199"/>
      <c r="K28" s="201"/>
      <c r="L28" s="199"/>
      <c r="M28" s="199"/>
      <c r="N28" s="199"/>
      <c r="O28" s="199"/>
      <c r="P28" s="201">
        <v>10</v>
      </c>
      <c r="Q28" s="335">
        <f t="shared" si="0"/>
        <v>60</v>
      </c>
    </row>
    <row r="29" spans="1:17" s="206" customFormat="1" ht="17.25" customHeight="1" x14ac:dyDescent="0.25">
      <c r="A29" s="146" t="s">
        <v>282</v>
      </c>
      <c r="B29" s="187" t="s">
        <v>272</v>
      </c>
      <c r="C29" s="199"/>
      <c r="D29" s="199"/>
      <c r="E29" s="199"/>
      <c r="F29" s="199"/>
      <c r="G29" s="199">
        <v>265</v>
      </c>
      <c r="H29" s="199"/>
      <c r="I29" s="200"/>
      <c r="J29" s="199"/>
      <c r="K29" s="201"/>
      <c r="L29" s="199"/>
      <c r="M29" s="199"/>
      <c r="N29" s="199"/>
      <c r="O29" s="199"/>
      <c r="P29" s="201">
        <v>53</v>
      </c>
      <c r="Q29" s="335">
        <f t="shared" si="0"/>
        <v>318</v>
      </c>
    </row>
    <row r="30" spans="1:17" s="206" customFormat="1" ht="17.25" customHeight="1" x14ac:dyDescent="0.25">
      <c r="A30" s="146" t="s">
        <v>282</v>
      </c>
      <c r="B30" s="144" t="s">
        <v>286</v>
      </c>
      <c r="C30" s="196"/>
      <c r="D30" s="196"/>
      <c r="E30" s="196"/>
      <c r="F30" s="196"/>
      <c r="G30" s="196"/>
      <c r="H30" s="196"/>
      <c r="I30" s="197"/>
      <c r="J30" s="196"/>
      <c r="K30" s="198"/>
      <c r="L30" s="196">
        <v>36.520000000000003</v>
      </c>
      <c r="M30" s="196"/>
      <c r="N30" s="196"/>
      <c r="O30" s="196"/>
      <c r="P30" s="198">
        <v>1.83</v>
      </c>
      <c r="Q30" s="207">
        <f t="shared" si="0"/>
        <v>38.35</v>
      </c>
    </row>
    <row r="31" spans="1:17" s="206" customFormat="1" ht="17.25" customHeight="1" x14ac:dyDescent="0.25">
      <c r="A31" s="146" t="s">
        <v>282</v>
      </c>
      <c r="B31" s="144" t="s">
        <v>226</v>
      </c>
      <c r="C31" s="196"/>
      <c r="D31" s="196">
        <v>19.2</v>
      </c>
      <c r="E31" s="196"/>
      <c r="F31" s="196"/>
      <c r="G31" s="196"/>
      <c r="H31" s="196"/>
      <c r="I31" s="197"/>
      <c r="J31" s="196"/>
      <c r="K31" s="198">
        <v>137.81</v>
      </c>
      <c r="L31" s="196"/>
      <c r="M31" s="196"/>
      <c r="N31" s="196"/>
      <c r="O31" s="196"/>
      <c r="P31" s="198"/>
      <c r="Q31" s="207">
        <f t="shared" si="0"/>
        <v>157.01</v>
      </c>
    </row>
    <row r="32" spans="1:17" s="206" customFormat="1" ht="17.25" customHeight="1" x14ac:dyDescent="0.25">
      <c r="A32" s="192" t="s">
        <v>282</v>
      </c>
      <c r="B32" s="187" t="s">
        <v>288</v>
      </c>
      <c r="C32" s="199"/>
      <c r="D32" s="199"/>
      <c r="E32" s="199"/>
      <c r="F32" s="199"/>
      <c r="G32" s="199"/>
      <c r="H32" s="199"/>
      <c r="I32" s="200"/>
      <c r="J32" s="199"/>
      <c r="K32" s="201">
        <v>79</v>
      </c>
      <c r="L32" s="199"/>
      <c r="M32" s="199"/>
      <c r="N32" s="199"/>
      <c r="O32" s="199"/>
      <c r="P32" s="201"/>
      <c r="Q32" s="227">
        <f t="shared" si="0"/>
        <v>79</v>
      </c>
    </row>
    <row r="33" spans="1:17" s="206" customFormat="1" ht="19.5" customHeight="1" x14ac:dyDescent="0.25">
      <c r="A33" s="146" t="s">
        <v>282</v>
      </c>
      <c r="B33" s="144" t="s">
        <v>139</v>
      </c>
      <c r="C33" s="196"/>
      <c r="D33" s="196"/>
      <c r="E33" s="196"/>
      <c r="F33" s="196">
        <v>450</v>
      </c>
      <c r="G33" s="196"/>
      <c r="H33" s="196"/>
      <c r="I33" s="197"/>
      <c r="J33" s="196"/>
      <c r="K33" s="196"/>
      <c r="L33" s="196"/>
      <c r="M33" s="196"/>
      <c r="N33" s="196"/>
      <c r="O33" s="196"/>
      <c r="P33" s="198"/>
      <c r="Q33" s="207">
        <f t="shared" si="0"/>
        <v>450</v>
      </c>
    </row>
    <row r="34" spans="1:17" s="206" customFormat="1" ht="19.5" customHeight="1" x14ac:dyDescent="0.25">
      <c r="A34" s="146" t="s">
        <v>282</v>
      </c>
      <c r="B34" s="144" t="s">
        <v>260</v>
      </c>
      <c r="C34" s="196"/>
      <c r="D34" s="196"/>
      <c r="E34" s="196"/>
      <c r="F34" s="196"/>
      <c r="G34" s="196">
        <v>48</v>
      </c>
      <c r="H34" s="196"/>
      <c r="I34" s="197"/>
      <c r="J34" s="196"/>
      <c r="K34" s="196"/>
      <c r="L34" s="196"/>
      <c r="M34" s="196"/>
      <c r="N34" s="196"/>
      <c r="O34" s="196"/>
      <c r="P34" s="198"/>
      <c r="Q34" s="207">
        <f t="shared" si="0"/>
        <v>48</v>
      </c>
    </row>
    <row r="35" spans="1:17" s="206" customFormat="1" ht="19.5" customHeight="1" x14ac:dyDescent="0.25">
      <c r="A35" s="146" t="s">
        <v>282</v>
      </c>
      <c r="B35" s="144" t="s">
        <v>290</v>
      </c>
      <c r="C35" s="196"/>
      <c r="D35" s="196"/>
      <c r="E35" s="196"/>
      <c r="F35" s="196"/>
      <c r="G35" s="196"/>
      <c r="H35" s="196"/>
      <c r="I35" s="197"/>
      <c r="J35" s="196"/>
      <c r="K35" s="196">
        <v>776.9</v>
      </c>
      <c r="L35" s="196"/>
      <c r="M35" s="196"/>
      <c r="N35" s="196"/>
      <c r="O35" s="196"/>
      <c r="P35" s="198">
        <v>155.38</v>
      </c>
      <c r="Q35" s="207">
        <f t="shared" si="0"/>
        <v>932.28</v>
      </c>
    </row>
    <row r="36" spans="1:17" s="189" customFormat="1" ht="19.5" customHeight="1" x14ac:dyDescent="0.25">
      <c r="A36" s="146" t="s">
        <v>282</v>
      </c>
      <c r="B36" s="144" t="s">
        <v>291</v>
      </c>
      <c r="C36" s="196"/>
      <c r="D36" s="196"/>
      <c r="E36" s="196"/>
      <c r="F36" s="196"/>
      <c r="G36" s="196"/>
      <c r="H36" s="196"/>
      <c r="I36" s="197"/>
      <c r="J36" s="196">
        <v>750</v>
      </c>
      <c r="K36" s="196"/>
      <c r="L36" s="196"/>
      <c r="M36" s="196"/>
      <c r="N36" s="196"/>
      <c r="O36" s="196"/>
      <c r="P36" s="198"/>
      <c r="Q36" s="207">
        <f t="shared" ref="Q36:Q67" si="1">SUM(C36:P36)</f>
        <v>750</v>
      </c>
    </row>
    <row r="37" spans="1:17" s="189" customFormat="1" ht="19.5" customHeight="1" x14ac:dyDescent="0.25">
      <c r="A37" s="192" t="s">
        <v>282</v>
      </c>
      <c r="B37" s="187" t="s">
        <v>285</v>
      </c>
      <c r="C37" s="199"/>
      <c r="D37" s="199"/>
      <c r="E37" s="199"/>
      <c r="F37" s="199"/>
      <c r="G37" s="199"/>
      <c r="H37" s="199"/>
      <c r="I37" s="200"/>
      <c r="J37" s="199"/>
      <c r="K37" s="201">
        <v>65.319999999999993</v>
      </c>
      <c r="L37" s="199"/>
      <c r="M37" s="199"/>
      <c r="N37" s="199"/>
      <c r="O37" s="199"/>
      <c r="P37" s="201">
        <v>12.2</v>
      </c>
      <c r="Q37" s="227">
        <f t="shared" si="1"/>
        <v>77.52</v>
      </c>
    </row>
    <row r="38" spans="1:17" s="189" customFormat="1" ht="19.5" customHeight="1" x14ac:dyDescent="0.25">
      <c r="A38" s="146" t="s">
        <v>282</v>
      </c>
      <c r="B38" s="144" t="s">
        <v>283</v>
      </c>
      <c r="C38" s="199"/>
      <c r="D38" s="199"/>
      <c r="E38" s="199"/>
      <c r="F38" s="199"/>
      <c r="G38" s="199"/>
      <c r="H38" s="199"/>
      <c r="I38" s="200"/>
      <c r="J38" s="199"/>
      <c r="K38" s="201">
        <v>42.94</v>
      </c>
      <c r="L38" s="199"/>
      <c r="M38" s="199"/>
      <c r="N38" s="199"/>
      <c r="O38" s="199"/>
      <c r="P38" s="201"/>
      <c r="Q38" s="227">
        <f t="shared" si="1"/>
        <v>42.94</v>
      </c>
    </row>
    <row r="39" spans="1:17" s="189" customFormat="1" ht="19.5" customHeight="1" x14ac:dyDescent="0.25">
      <c r="A39" s="146" t="s">
        <v>282</v>
      </c>
      <c r="B39" s="144" t="s">
        <v>289</v>
      </c>
      <c r="C39" s="196">
        <v>19</v>
      </c>
      <c r="D39" s="196"/>
      <c r="E39" s="196"/>
      <c r="F39" s="196"/>
      <c r="G39" s="196"/>
      <c r="H39" s="196"/>
      <c r="I39" s="197"/>
      <c r="J39" s="196"/>
      <c r="K39" s="196"/>
      <c r="L39" s="196"/>
      <c r="M39" s="196"/>
      <c r="N39" s="196"/>
      <c r="O39" s="196"/>
      <c r="P39" s="198"/>
      <c r="Q39" s="207">
        <f t="shared" si="1"/>
        <v>19</v>
      </c>
    </row>
    <row r="40" spans="1:17" s="189" customFormat="1" ht="19.5" customHeight="1" x14ac:dyDescent="0.25">
      <c r="A40" s="146" t="s">
        <v>282</v>
      </c>
      <c r="B40" s="144" t="s">
        <v>292</v>
      </c>
      <c r="C40" s="196">
        <v>19</v>
      </c>
      <c r="D40" s="196"/>
      <c r="E40" s="196"/>
      <c r="F40" s="196"/>
      <c r="G40" s="196"/>
      <c r="H40" s="196"/>
      <c r="I40" s="197"/>
      <c r="J40" s="196"/>
      <c r="K40" s="196"/>
      <c r="L40" s="196"/>
      <c r="M40" s="196"/>
      <c r="N40" s="196"/>
      <c r="O40" s="196"/>
      <c r="P40" s="198"/>
      <c r="Q40" s="207">
        <f t="shared" si="1"/>
        <v>19</v>
      </c>
    </row>
    <row r="41" spans="1:17" s="189" customFormat="1" ht="19.5" customHeight="1" x14ac:dyDescent="0.25">
      <c r="A41" s="146" t="s">
        <v>293</v>
      </c>
      <c r="B41" s="144" t="s">
        <v>294</v>
      </c>
      <c r="C41" s="196"/>
      <c r="D41" s="196"/>
      <c r="E41" s="196"/>
      <c r="F41" s="196"/>
      <c r="G41" s="196"/>
      <c r="H41" s="196"/>
      <c r="I41" s="197"/>
      <c r="J41" s="196"/>
      <c r="K41" s="196">
        <v>297</v>
      </c>
      <c r="L41" s="196"/>
      <c r="M41" s="196"/>
      <c r="N41" s="196"/>
      <c r="O41" s="196"/>
      <c r="P41" s="198"/>
      <c r="Q41" s="207">
        <f t="shared" si="1"/>
        <v>297</v>
      </c>
    </row>
    <row r="42" spans="1:17" s="206" customFormat="1" ht="19.5" customHeight="1" x14ac:dyDescent="0.25">
      <c r="A42" s="192" t="s">
        <v>315</v>
      </c>
      <c r="B42" s="144" t="s">
        <v>139</v>
      </c>
      <c r="C42" s="196"/>
      <c r="D42" s="196"/>
      <c r="E42" s="196"/>
      <c r="F42" s="196">
        <v>180</v>
      </c>
      <c r="G42" s="196"/>
      <c r="H42" s="196"/>
      <c r="I42" s="197"/>
      <c r="J42" s="196"/>
      <c r="K42" s="196"/>
      <c r="L42" s="196"/>
      <c r="M42" s="196"/>
      <c r="N42" s="196"/>
      <c r="O42" s="196"/>
      <c r="P42" s="198"/>
      <c r="Q42" s="207">
        <f t="shared" si="1"/>
        <v>180</v>
      </c>
    </row>
    <row r="43" spans="1:17" s="206" customFormat="1" ht="24" customHeight="1" x14ac:dyDescent="0.25">
      <c r="A43" s="192" t="s">
        <v>315</v>
      </c>
      <c r="B43" s="187" t="s">
        <v>340</v>
      </c>
      <c r="C43" s="199"/>
      <c r="D43" s="199"/>
      <c r="E43" s="199"/>
      <c r="F43" s="199"/>
      <c r="G43" s="199">
        <v>870.83</v>
      </c>
      <c r="H43" s="199"/>
      <c r="I43" s="200"/>
      <c r="J43" s="199"/>
      <c r="K43" s="201"/>
      <c r="L43" s="199"/>
      <c r="M43" s="199"/>
      <c r="N43" s="199"/>
      <c r="O43" s="199"/>
      <c r="P43" s="201">
        <v>174.17</v>
      </c>
      <c r="Q43" s="227">
        <f t="shared" si="1"/>
        <v>1045</v>
      </c>
    </row>
    <row r="44" spans="1:17" s="206" customFormat="1" ht="18.75" customHeight="1" x14ac:dyDescent="0.25">
      <c r="A44" s="146" t="s">
        <v>315</v>
      </c>
      <c r="B44" s="187" t="s">
        <v>226</v>
      </c>
      <c r="C44" s="196"/>
      <c r="D44" s="196">
        <v>83.41</v>
      </c>
      <c r="E44" s="196"/>
      <c r="F44" s="196"/>
      <c r="G44" s="196"/>
      <c r="H44" s="196"/>
      <c r="I44" s="197"/>
      <c r="J44" s="196"/>
      <c r="K44" s="198"/>
      <c r="L44" s="196"/>
      <c r="M44" s="196"/>
      <c r="N44" s="196"/>
      <c r="O44" s="196"/>
      <c r="P44" s="198"/>
      <c r="Q44" s="207">
        <f t="shared" si="1"/>
        <v>83.41</v>
      </c>
    </row>
    <row r="45" spans="1:17" s="206" customFormat="1" ht="17.25" customHeight="1" x14ac:dyDescent="0.25">
      <c r="A45" s="146" t="s">
        <v>315</v>
      </c>
      <c r="B45" s="187" t="s">
        <v>272</v>
      </c>
      <c r="C45" s="199"/>
      <c r="D45" s="199"/>
      <c r="E45" s="199"/>
      <c r="F45" s="199"/>
      <c r="G45" s="201">
        <v>1985</v>
      </c>
      <c r="H45" s="199"/>
      <c r="I45" s="200"/>
      <c r="J45" s="199"/>
      <c r="K45" s="201"/>
      <c r="L45" s="199"/>
      <c r="M45" s="199"/>
      <c r="N45" s="199"/>
      <c r="O45" s="199"/>
      <c r="P45" s="201">
        <v>397</v>
      </c>
      <c r="Q45" s="201">
        <f t="shared" si="1"/>
        <v>2382</v>
      </c>
    </row>
    <row r="46" spans="1:17" s="206" customFormat="1" ht="17.25" customHeight="1" x14ac:dyDescent="0.25">
      <c r="A46" s="192" t="s">
        <v>315</v>
      </c>
      <c r="B46" s="187" t="s">
        <v>201</v>
      </c>
      <c r="C46" s="199"/>
      <c r="D46" s="199"/>
      <c r="E46" s="199"/>
      <c r="F46" s="199"/>
      <c r="G46" s="199">
        <v>90</v>
      </c>
      <c r="H46" s="199"/>
      <c r="I46" s="200"/>
      <c r="J46" s="199"/>
      <c r="K46" s="201"/>
      <c r="L46" s="199"/>
      <c r="M46" s="199"/>
      <c r="N46" s="199"/>
      <c r="O46" s="199"/>
      <c r="P46" s="201"/>
      <c r="Q46" s="227">
        <f t="shared" si="1"/>
        <v>90</v>
      </c>
    </row>
    <row r="47" spans="1:17" s="206" customFormat="1" ht="17.25" customHeight="1" x14ac:dyDescent="0.25">
      <c r="A47" s="146" t="s">
        <v>315</v>
      </c>
      <c r="B47" s="144" t="s">
        <v>257</v>
      </c>
      <c r="C47" s="196"/>
      <c r="D47" s="196"/>
      <c r="E47" s="196">
        <v>45</v>
      </c>
      <c r="F47" s="196"/>
      <c r="G47" s="196"/>
      <c r="H47" s="196"/>
      <c r="I47" s="197"/>
      <c r="J47" s="196">
        <v>280.5</v>
      </c>
      <c r="K47" s="198"/>
      <c r="L47" s="196"/>
      <c r="M47" s="196"/>
      <c r="N47" s="196"/>
      <c r="O47" s="196"/>
      <c r="P47" s="198"/>
      <c r="Q47" s="207">
        <f t="shared" si="1"/>
        <v>325.5</v>
      </c>
    </row>
    <row r="48" spans="1:17" s="206" customFormat="1" ht="19.5" customHeight="1" x14ac:dyDescent="0.25">
      <c r="A48" s="146" t="s">
        <v>315</v>
      </c>
      <c r="B48" s="144" t="s">
        <v>228</v>
      </c>
      <c r="C48" s="196"/>
      <c r="D48" s="196"/>
      <c r="E48" s="196"/>
      <c r="F48" s="196"/>
      <c r="G48" s="196">
        <v>131.6</v>
      </c>
      <c r="H48" s="196"/>
      <c r="I48" s="197"/>
      <c r="J48" s="196"/>
      <c r="K48" s="196"/>
      <c r="L48" s="196"/>
      <c r="M48" s="196"/>
      <c r="N48" s="196"/>
      <c r="O48" s="196"/>
      <c r="P48" s="198">
        <v>26.32</v>
      </c>
      <c r="Q48" s="207">
        <f t="shared" si="1"/>
        <v>157.91999999999999</v>
      </c>
    </row>
    <row r="49" spans="1:17" s="189" customFormat="1" ht="17.25" customHeight="1" x14ac:dyDescent="0.25">
      <c r="A49" s="192" t="s">
        <v>315</v>
      </c>
      <c r="B49" s="187" t="s">
        <v>319</v>
      </c>
      <c r="C49" s="199"/>
      <c r="D49" s="199"/>
      <c r="E49" s="199"/>
      <c r="F49" s="199"/>
      <c r="G49" s="199"/>
      <c r="H49" s="199"/>
      <c r="I49" s="200"/>
      <c r="J49" s="199"/>
      <c r="K49" s="201"/>
      <c r="L49" s="199">
        <v>39.799999999999997</v>
      </c>
      <c r="M49" s="199"/>
      <c r="N49" s="199"/>
      <c r="O49" s="199"/>
      <c r="P49" s="201">
        <v>1.99</v>
      </c>
      <c r="Q49" s="227">
        <f t="shared" si="1"/>
        <v>41.79</v>
      </c>
    </row>
    <row r="50" spans="1:17" s="351" customFormat="1" ht="19.5" customHeight="1" x14ac:dyDescent="0.25">
      <c r="A50" s="192" t="s">
        <v>315</v>
      </c>
      <c r="B50" s="144" t="s">
        <v>316</v>
      </c>
      <c r="C50" s="199"/>
      <c r="D50" s="199"/>
      <c r="E50" s="199"/>
      <c r="F50" s="199"/>
      <c r="G50" s="199"/>
      <c r="H50" s="199"/>
      <c r="I50" s="200"/>
      <c r="J50" s="199"/>
      <c r="K50" s="199"/>
      <c r="L50" s="199"/>
      <c r="M50" s="199"/>
      <c r="N50" s="199">
        <v>67.510000000000005</v>
      </c>
      <c r="O50" s="199"/>
      <c r="P50" s="201"/>
      <c r="Q50" s="227">
        <f t="shared" si="1"/>
        <v>67.510000000000005</v>
      </c>
    </row>
    <row r="51" spans="1:17" s="206" customFormat="1" ht="19.5" customHeight="1" x14ac:dyDescent="0.25">
      <c r="A51" s="192" t="s">
        <v>315</v>
      </c>
      <c r="B51" s="187" t="s">
        <v>318</v>
      </c>
      <c r="C51" s="199"/>
      <c r="D51" s="199"/>
      <c r="E51" s="199"/>
      <c r="F51" s="199"/>
      <c r="G51" s="199"/>
      <c r="H51" s="199"/>
      <c r="I51" s="200"/>
      <c r="J51" s="199"/>
      <c r="K51" s="201">
        <v>1226.93</v>
      </c>
      <c r="L51" s="199"/>
      <c r="M51" s="199"/>
      <c r="N51" s="199"/>
      <c r="O51" s="199"/>
      <c r="P51" s="201">
        <v>245.39</v>
      </c>
      <c r="Q51" s="227">
        <f t="shared" si="1"/>
        <v>1472.3200000000002</v>
      </c>
    </row>
    <row r="52" spans="1:17" s="206" customFormat="1" ht="19.5" customHeight="1" x14ac:dyDescent="0.25">
      <c r="A52" s="146" t="s">
        <v>315</v>
      </c>
      <c r="B52" s="144" t="s">
        <v>317</v>
      </c>
      <c r="C52" s="196"/>
      <c r="D52" s="196"/>
      <c r="E52" s="196"/>
      <c r="F52" s="196"/>
      <c r="G52" s="196"/>
      <c r="H52" s="196"/>
      <c r="I52" s="197"/>
      <c r="J52" s="196">
        <v>240</v>
      </c>
      <c r="K52" s="198"/>
      <c r="L52" s="196"/>
      <c r="M52" s="196"/>
      <c r="N52" s="196"/>
      <c r="O52" s="196"/>
      <c r="P52" s="198"/>
      <c r="Q52" s="207">
        <f t="shared" si="1"/>
        <v>240</v>
      </c>
    </row>
    <row r="53" spans="1:17" s="206" customFormat="1" ht="19.5" customHeight="1" x14ac:dyDescent="0.25">
      <c r="A53" s="192" t="s">
        <v>315</v>
      </c>
      <c r="B53" s="187" t="s">
        <v>336</v>
      </c>
      <c r="C53" s="199"/>
      <c r="D53" s="199"/>
      <c r="E53" s="199"/>
      <c r="F53" s="199"/>
      <c r="G53" s="199">
        <v>650</v>
      </c>
      <c r="H53" s="199"/>
      <c r="I53" s="200"/>
      <c r="J53" s="199"/>
      <c r="K53" s="201"/>
      <c r="L53" s="199"/>
      <c r="M53" s="199"/>
      <c r="N53" s="199"/>
      <c r="O53" s="199"/>
      <c r="P53" s="201">
        <v>130</v>
      </c>
      <c r="Q53" s="227">
        <f t="shared" si="1"/>
        <v>780</v>
      </c>
    </row>
    <row r="54" spans="1:17" s="206" customFormat="1" ht="19.5" customHeight="1" x14ac:dyDescent="0.25">
      <c r="A54" s="192" t="s">
        <v>315</v>
      </c>
      <c r="B54" s="187" t="s">
        <v>350</v>
      </c>
      <c r="C54" s="199"/>
      <c r="D54" s="199"/>
      <c r="E54" s="199"/>
      <c r="F54" s="199"/>
      <c r="G54" s="199"/>
      <c r="H54" s="199"/>
      <c r="I54" s="200"/>
      <c r="J54" s="199"/>
      <c r="K54" s="201">
        <v>90.75</v>
      </c>
      <c r="L54" s="199"/>
      <c r="M54" s="199"/>
      <c r="N54" s="199"/>
      <c r="O54" s="199"/>
      <c r="P54" s="201">
        <v>18.05</v>
      </c>
      <c r="Q54" s="227">
        <f t="shared" si="1"/>
        <v>108.8</v>
      </c>
    </row>
    <row r="55" spans="1:17" s="206" customFormat="1" ht="19.5" customHeight="1" x14ac:dyDescent="0.25">
      <c r="A55" s="192" t="s">
        <v>315</v>
      </c>
      <c r="B55" s="187" t="s">
        <v>405</v>
      </c>
      <c r="C55" s="199"/>
      <c r="D55" s="199"/>
      <c r="E55" s="199"/>
      <c r="F55" s="199"/>
      <c r="G55" s="199"/>
      <c r="H55" s="199"/>
      <c r="I55" s="200"/>
      <c r="J55" s="199"/>
      <c r="K55" s="201">
        <v>144.9</v>
      </c>
      <c r="L55" s="199"/>
      <c r="M55" s="199"/>
      <c r="N55" s="199"/>
      <c r="O55" s="199"/>
      <c r="P55" s="201"/>
      <c r="Q55" s="227">
        <f t="shared" si="1"/>
        <v>144.9</v>
      </c>
    </row>
    <row r="56" spans="1:17" s="206" customFormat="1" ht="19.5" customHeight="1" x14ac:dyDescent="0.25">
      <c r="A56" s="192" t="s">
        <v>315</v>
      </c>
      <c r="B56" s="187" t="s">
        <v>334</v>
      </c>
      <c r="C56" s="199">
        <v>38</v>
      </c>
      <c r="D56" s="199"/>
      <c r="E56" s="199"/>
      <c r="F56" s="199"/>
      <c r="G56" s="199"/>
      <c r="H56" s="199"/>
      <c r="I56" s="200"/>
      <c r="J56" s="199"/>
      <c r="K56" s="201"/>
      <c r="L56" s="199"/>
      <c r="M56" s="199"/>
      <c r="N56" s="199"/>
      <c r="O56" s="199"/>
      <c r="P56" s="201"/>
      <c r="Q56" s="227">
        <f t="shared" si="1"/>
        <v>38</v>
      </c>
    </row>
    <row r="57" spans="1:17" s="206" customFormat="1" ht="19.5" customHeight="1" x14ac:dyDescent="0.25">
      <c r="A57" s="146" t="s">
        <v>315</v>
      </c>
      <c r="B57" s="187" t="s">
        <v>258</v>
      </c>
      <c r="C57" s="196"/>
      <c r="D57" s="196"/>
      <c r="E57" s="196"/>
      <c r="F57" s="196">
        <v>64</v>
      </c>
      <c r="G57" s="196"/>
      <c r="H57" s="196"/>
      <c r="I57" s="197"/>
      <c r="J57" s="196"/>
      <c r="K57" s="198"/>
      <c r="L57" s="196"/>
      <c r="M57" s="196"/>
      <c r="N57" s="196"/>
      <c r="O57" s="196"/>
      <c r="P57" s="198"/>
      <c r="Q57" s="207">
        <f t="shared" si="1"/>
        <v>64</v>
      </c>
    </row>
    <row r="58" spans="1:17" s="206" customFormat="1" ht="19.5" customHeight="1" x14ac:dyDescent="0.25">
      <c r="A58" s="192" t="s">
        <v>315</v>
      </c>
      <c r="B58" s="187" t="s">
        <v>337</v>
      </c>
      <c r="C58" s="199"/>
      <c r="D58" s="199"/>
      <c r="E58" s="199"/>
      <c r="F58" s="199"/>
      <c r="G58" s="199"/>
      <c r="H58" s="199"/>
      <c r="I58" s="200"/>
      <c r="J58" s="199"/>
      <c r="K58" s="201"/>
      <c r="L58" s="199">
        <v>18.649999999999999</v>
      </c>
      <c r="M58" s="199"/>
      <c r="N58" s="199"/>
      <c r="O58" s="199"/>
      <c r="P58" s="201">
        <v>0.93</v>
      </c>
      <c r="Q58" s="227">
        <f t="shared" si="1"/>
        <v>19.579999999999998</v>
      </c>
    </row>
    <row r="59" spans="1:17" s="147" customFormat="1" x14ac:dyDescent="0.25">
      <c r="A59" s="192" t="s">
        <v>367</v>
      </c>
      <c r="B59" s="187" t="s">
        <v>368</v>
      </c>
      <c r="C59" s="199"/>
      <c r="D59" s="199"/>
      <c r="E59" s="199"/>
      <c r="F59" s="199"/>
      <c r="G59" s="199"/>
      <c r="H59" s="199"/>
      <c r="I59" s="200"/>
      <c r="J59" s="199"/>
      <c r="K59" s="199">
        <v>172.5</v>
      </c>
      <c r="L59" s="199"/>
      <c r="M59" s="199"/>
      <c r="N59" s="199"/>
      <c r="O59" s="199"/>
      <c r="P59" s="201">
        <v>34.5</v>
      </c>
      <c r="Q59" s="227">
        <f t="shared" si="1"/>
        <v>207</v>
      </c>
    </row>
    <row r="60" spans="1:17" s="333" customFormat="1" ht="19.5" customHeight="1" x14ac:dyDescent="0.25">
      <c r="A60" s="192" t="s">
        <v>315</v>
      </c>
      <c r="B60" s="144" t="s">
        <v>354</v>
      </c>
      <c r="C60" s="199"/>
      <c r="D60" s="199"/>
      <c r="E60" s="199"/>
      <c r="F60" s="199"/>
      <c r="G60" s="199"/>
      <c r="H60" s="199"/>
      <c r="I60" s="200"/>
      <c r="J60" s="199"/>
      <c r="K60" s="199"/>
      <c r="L60" s="199"/>
      <c r="M60" s="199"/>
      <c r="N60" s="199">
        <v>27.97</v>
      </c>
      <c r="O60" s="199"/>
      <c r="P60" s="201"/>
      <c r="Q60" s="227">
        <f t="shared" si="1"/>
        <v>27.97</v>
      </c>
    </row>
    <row r="61" spans="1:17" s="206" customFormat="1" ht="17.25" customHeight="1" x14ac:dyDescent="0.25">
      <c r="A61" s="192" t="s">
        <v>351</v>
      </c>
      <c r="B61" s="144" t="s">
        <v>182</v>
      </c>
      <c r="C61" s="196"/>
      <c r="D61" s="196"/>
      <c r="E61" s="196"/>
      <c r="F61" s="196"/>
      <c r="G61" s="196"/>
      <c r="H61" s="196"/>
      <c r="I61" s="197"/>
      <c r="J61" s="196"/>
      <c r="K61" s="198">
        <v>23</v>
      </c>
      <c r="L61" s="196"/>
      <c r="M61" s="196"/>
      <c r="N61" s="196"/>
      <c r="O61" s="196"/>
      <c r="P61" s="198">
        <v>4.5999999999999996</v>
      </c>
      <c r="Q61" s="207">
        <f t="shared" si="1"/>
        <v>27.6</v>
      </c>
    </row>
    <row r="62" spans="1:17" s="206" customFormat="1" ht="17.25" customHeight="1" x14ac:dyDescent="0.25">
      <c r="A62" s="192" t="s">
        <v>351</v>
      </c>
      <c r="B62" s="144" t="s">
        <v>319</v>
      </c>
      <c r="C62" s="196"/>
      <c r="D62" s="196"/>
      <c r="E62" s="196"/>
      <c r="F62" s="196"/>
      <c r="G62" s="196"/>
      <c r="H62" s="196"/>
      <c r="I62" s="197"/>
      <c r="J62" s="196"/>
      <c r="K62" s="198"/>
      <c r="L62" s="196">
        <v>22.29</v>
      </c>
      <c r="M62" s="196"/>
      <c r="N62" s="196"/>
      <c r="O62" s="196"/>
      <c r="P62" s="198">
        <v>1.1100000000000001</v>
      </c>
      <c r="Q62" s="207">
        <f t="shared" si="1"/>
        <v>23.4</v>
      </c>
    </row>
    <row r="63" spans="1:17" s="206" customFormat="1" ht="17.25" customHeight="1" x14ac:dyDescent="0.25">
      <c r="A63" s="192" t="s">
        <v>315</v>
      </c>
      <c r="B63" s="144" t="s">
        <v>353</v>
      </c>
      <c r="C63" s="199"/>
      <c r="D63" s="199"/>
      <c r="E63" s="199"/>
      <c r="F63" s="199"/>
      <c r="G63" s="199"/>
      <c r="H63" s="199"/>
      <c r="I63" s="200"/>
      <c r="J63" s="199"/>
      <c r="K63" s="199"/>
      <c r="L63" s="199"/>
      <c r="M63" s="199"/>
      <c r="N63" s="199">
        <v>20.239999999999998</v>
      </c>
      <c r="O63" s="199"/>
      <c r="P63" s="201"/>
      <c r="Q63" s="227">
        <f t="shared" si="1"/>
        <v>20.239999999999998</v>
      </c>
    </row>
    <row r="64" spans="1:17" s="206" customFormat="1" ht="19.5" customHeight="1" x14ac:dyDescent="0.25">
      <c r="A64" s="192" t="s">
        <v>351</v>
      </c>
      <c r="B64" s="144" t="s">
        <v>352</v>
      </c>
      <c r="C64" s="196"/>
      <c r="D64" s="196"/>
      <c r="E64" s="196"/>
      <c r="F64" s="196"/>
      <c r="G64" s="196"/>
      <c r="H64" s="196"/>
      <c r="I64" s="197"/>
      <c r="J64" s="196"/>
      <c r="K64" s="198"/>
      <c r="L64" s="196"/>
      <c r="M64" s="196">
        <v>300</v>
      </c>
      <c r="N64" s="196"/>
      <c r="O64" s="196"/>
      <c r="P64" s="198"/>
      <c r="Q64" s="207">
        <f t="shared" si="1"/>
        <v>300</v>
      </c>
    </row>
    <row r="65" spans="1:17" s="206" customFormat="1" ht="19.5" customHeight="1" x14ac:dyDescent="0.25">
      <c r="A65" s="229" t="s">
        <v>373</v>
      </c>
      <c r="B65" s="187" t="s">
        <v>272</v>
      </c>
      <c r="C65" s="196"/>
      <c r="D65" s="196"/>
      <c r="E65" s="196"/>
      <c r="F65" s="196"/>
      <c r="G65" s="196">
        <v>145</v>
      </c>
      <c r="H65" s="196"/>
      <c r="I65" s="197"/>
      <c r="J65" s="196"/>
      <c r="K65" s="196"/>
      <c r="L65" s="196"/>
      <c r="M65" s="196"/>
      <c r="N65" s="196"/>
      <c r="O65" s="196"/>
      <c r="P65" s="198">
        <v>29</v>
      </c>
      <c r="Q65" s="207">
        <f t="shared" si="1"/>
        <v>174</v>
      </c>
    </row>
    <row r="66" spans="1:17" s="189" customFormat="1" ht="19.5" customHeight="1" x14ac:dyDescent="0.25">
      <c r="A66" s="229" t="s">
        <v>373</v>
      </c>
      <c r="B66" s="187" t="s">
        <v>368</v>
      </c>
      <c r="C66" s="196"/>
      <c r="D66" s="196"/>
      <c r="E66" s="196"/>
      <c r="F66" s="196"/>
      <c r="G66" s="196"/>
      <c r="H66" s="196"/>
      <c r="I66" s="197"/>
      <c r="J66" s="196"/>
      <c r="K66" s="196">
        <v>47.5</v>
      </c>
      <c r="L66" s="196"/>
      <c r="M66" s="196"/>
      <c r="N66" s="196"/>
      <c r="O66" s="196"/>
      <c r="P66" s="198">
        <v>9.5</v>
      </c>
      <c r="Q66" s="207">
        <f t="shared" si="1"/>
        <v>57</v>
      </c>
    </row>
    <row r="67" spans="1:17" s="206" customFormat="1" x14ac:dyDescent="0.25">
      <c r="A67" s="229" t="s">
        <v>373</v>
      </c>
      <c r="B67" s="187" t="s">
        <v>223</v>
      </c>
      <c r="C67" s="196"/>
      <c r="D67" s="196"/>
      <c r="E67" s="196"/>
      <c r="F67" s="196"/>
      <c r="G67" s="196"/>
      <c r="H67" s="196"/>
      <c r="I67" s="197"/>
      <c r="J67" s="196"/>
      <c r="K67" s="196">
        <v>48</v>
      </c>
      <c r="L67" s="196"/>
      <c r="M67" s="196"/>
      <c r="N67" s="196"/>
      <c r="O67" s="196"/>
      <c r="P67" s="198"/>
      <c r="Q67" s="207">
        <f t="shared" si="1"/>
        <v>48</v>
      </c>
    </row>
    <row r="68" spans="1:17" s="206" customFormat="1" x14ac:dyDescent="0.25">
      <c r="A68" s="229" t="s">
        <v>373</v>
      </c>
      <c r="B68" s="187" t="s">
        <v>371</v>
      </c>
      <c r="C68" s="196"/>
      <c r="D68" s="196"/>
      <c r="E68" s="196"/>
      <c r="F68" s="196"/>
      <c r="G68" s="196">
        <v>90</v>
      </c>
      <c r="H68" s="196"/>
      <c r="I68" s="197"/>
      <c r="J68" s="196"/>
      <c r="K68" s="196"/>
      <c r="L68" s="196"/>
      <c r="M68" s="196"/>
      <c r="N68" s="196"/>
      <c r="O68" s="196"/>
      <c r="P68" s="198"/>
      <c r="Q68" s="207">
        <f t="shared" ref="Q68:Q90" si="2">SUM(C68:P68)</f>
        <v>90</v>
      </c>
    </row>
    <row r="69" spans="1:17" s="206" customFormat="1" x14ac:dyDescent="0.25">
      <c r="A69" s="229" t="s">
        <v>373</v>
      </c>
      <c r="B69" s="187" t="s">
        <v>370</v>
      </c>
      <c r="C69" s="196">
        <v>38</v>
      </c>
      <c r="D69" s="196"/>
      <c r="E69" s="196"/>
      <c r="F69" s="196"/>
      <c r="G69" s="196"/>
      <c r="H69" s="196"/>
      <c r="I69" s="197"/>
      <c r="J69" s="196"/>
      <c r="K69" s="196"/>
      <c r="L69" s="196"/>
      <c r="M69" s="196"/>
      <c r="N69" s="196"/>
      <c r="O69" s="196"/>
      <c r="P69" s="198"/>
      <c r="Q69" s="207">
        <f t="shared" si="2"/>
        <v>38</v>
      </c>
    </row>
    <row r="70" spans="1:17" s="206" customFormat="1" x14ac:dyDescent="0.25">
      <c r="A70" s="229" t="s">
        <v>373</v>
      </c>
      <c r="B70" s="187" t="s">
        <v>372</v>
      </c>
      <c r="C70" s="196"/>
      <c r="D70" s="196"/>
      <c r="E70" s="196"/>
      <c r="F70" s="196"/>
      <c r="G70" s="196"/>
      <c r="H70" s="196"/>
      <c r="I70" s="197"/>
      <c r="J70" s="196"/>
      <c r="K70" s="196">
        <v>40</v>
      </c>
      <c r="L70" s="196"/>
      <c r="M70" s="196"/>
      <c r="N70" s="196"/>
      <c r="O70" s="196"/>
      <c r="P70" s="198"/>
      <c r="Q70" s="207">
        <f t="shared" si="2"/>
        <v>40</v>
      </c>
    </row>
    <row r="71" spans="1:17" s="206" customFormat="1" x14ac:dyDescent="0.25">
      <c r="A71" s="229" t="s">
        <v>373</v>
      </c>
      <c r="B71" s="187" t="s">
        <v>226</v>
      </c>
      <c r="C71" s="196"/>
      <c r="D71" s="196">
        <v>27.59</v>
      </c>
      <c r="E71" s="196"/>
      <c r="F71" s="196"/>
      <c r="G71" s="196"/>
      <c r="H71" s="196"/>
      <c r="I71" s="197"/>
      <c r="J71" s="196"/>
      <c r="K71" s="196"/>
      <c r="L71" s="196"/>
      <c r="M71" s="196"/>
      <c r="N71" s="196"/>
      <c r="O71" s="196"/>
      <c r="P71" s="198"/>
      <c r="Q71" s="207">
        <f t="shared" si="2"/>
        <v>27.59</v>
      </c>
    </row>
    <row r="72" spans="1:17" s="206" customFormat="1" x14ac:dyDescent="0.25">
      <c r="A72" s="146" t="s">
        <v>385</v>
      </c>
      <c r="B72" s="144" t="s">
        <v>394</v>
      </c>
      <c r="C72" s="196">
        <v>19</v>
      </c>
      <c r="D72" s="196"/>
      <c r="E72" s="196"/>
      <c r="F72" s="196"/>
      <c r="G72" s="196"/>
      <c r="H72" s="196"/>
      <c r="I72" s="197"/>
      <c r="J72" s="196"/>
      <c r="K72" s="196"/>
      <c r="L72" s="196"/>
      <c r="M72" s="196"/>
      <c r="N72" s="196"/>
      <c r="O72" s="196"/>
      <c r="P72" s="198"/>
      <c r="Q72" s="207">
        <f t="shared" si="2"/>
        <v>19</v>
      </c>
    </row>
    <row r="73" spans="1:17" s="206" customFormat="1" ht="17.25" customHeight="1" x14ac:dyDescent="0.25">
      <c r="A73" s="146" t="s">
        <v>397</v>
      </c>
      <c r="B73" s="144" t="s">
        <v>398</v>
      </c>
      <c r="C73" s="196"/>
      <c r="D73" s="196"/>
      <c r="E73" s="196"/>
      <c r="F73" s="196"/>
      <c r="G73" s="196"/>
      <c r="H73" s="196"/>
      <c r="I73" s="197"/>
      <c r="J73" s="196"/>
      <c r="K73" s="196">
        <v>347.33</v>
      </c>
      <c r="L73" s="196"/>
      <c r="M73" s="196"/>
      <c r="N73" s="196"/>
      <c r="O73" s="196"/>
      <c r="P73" s="198">
        <v>11.67</v>
      </c>
      <c r="Q73" s="207">
        <f>SUM(C73:P73)</f>
        <v>359</v>
      </c>
    </row>
    <row r="74" spans="1:17" s="206" customFormat="1" ht="17.25" customHeight="1" x14ac:dyDescent="0.25">
      <c r="A74" s="146" t="s">
        <v>378</v>
      </c>
      <c r="B74" s="144" t="s">
        <v>388</v>
      </c>
      <c r="C74" s="196"/>
      <c r="D74" s="196"/>
      <c r="E74" s="196"/>
      <c r="F74" s="196"/>
      <c r="G74" s="196"/>
      <c r="H74" s="196"/>
      <c r="I74" s="197"/>
      <c r="J74" s="196"/>
      <c r="K74" s="196">
        <v>174.29</v>
      </c>
      <c r="L74" s="196"/>
      <c r="M74" s="196"/>
      <c r="N74" s="196"/>
      <c r="O74" s="196"/>
      <c r="P74" s="198">
        <v>34.85</v>
      </c>
      <c r="Q74" s="207">
        <f t="shared" si="2"/>
        <v>209.14</v>
      </c>
    </row>
    <row r="75" spans="1:17" s="206" customFormat="1" ht="17.25" customHeight="1" x14ac:dyDescent="0.25">
      <c r="A75" s="146" t="s">
        <v>385</v>
      </c>
      <c r="B75" s="144" t="s">
        <v>387</v>
      </c>
      <c r="C75" s="196"/>
      <c r="D75" s="196"/>
      <c r="E75" s="196"/>
      <c r="F75" s="196"/>
      <c r="G75" s="196"/>
      <c r="H75" s="196"/>
      <c r="I75" s="197"/>
      <c r="J75" s="196"/>
      <c r="K75" s="196"/>
      <c r="L75" s="196">
        <v>29.17</v>
      </c>
      <c r="M75" s="196"/>
      <c r="N75" s="196"/>
      <c r="O75" s="196"/>
      <c r="P75" s="198">
        <v>1.46</v>
      </c>
      <c r="Q75" s="207">
        <f t="shared" si="2"/>
        <v>30.630000000000003</v>
      </c>
    </row>
    <row r="76" spans="1:17" s="206" customFormat="1" ht="17.25" customHeight="1" x14ac:dyDescent="0.25">
      <c r="A76" s="146" t="s">
        <v>385</v>
      </c>
      <c r="B76" s="144" t="s">
        <v>386</v>
      </c>
      <c r="C76" s="196"/>
      <c r="D76" s="196"/>
      <c r="E76" s="196"/>
      <c r="F76" s="196"/>
      <c r="G76" s="196"/>
      <c r="H76" s="196"/>
      <c r="I76" s="197"/>
      <c r="J76" s="196"/>
      <c r="K76" s="196">
        <v>133.81</v>
      </c>
      <c r="L76" s="196"/>
      <c r="M76" s="196"/>
      <c r="N76" s="196"/>
      <c r="O76" s="196"/>
      <c r="P76" s="198"/>
      <c r="Q76" s="207">
        <f t="shared" si="2"/>
        <v>133.81</v>
      </c>
    </row>
    <row r="77" spans="1:17" s="206" customFormat="1" ht="17.25" customHeight="1" x14ac:dyDescent="0.25">
      <c r="A77" s="146" t="s">
        <v>390</v>
      </c>
      <c r="B77" s="187" t="s">
        <v>401</v>
      </c>
      <c r="C77" s="196">
        <v>19</v>
      </c>
      <c r="D77" s="196"/>
      <c r="E77" s="196"/>
      <c r="F77" s="196"/>
      <c r="G77" s="196"/>
      <c r="H77" s="196"/>
      <c r="I77" s="197"/>
      <c r="J77" s="196"/>
      <c r="K77" s="196"/>
      <c r="L77" s="196"/>
      <c r="M77" s="196"/>
      <c r="N77" s="196"/>
      <c r="O77" s="196"/>
      <c r="P77" s="198"/>
      <c r="Q77" s="207">
        <f t="shared" si="2"/>
        <v>19</v>
      </c>
    </row>
    <row r="78" spans="1:17" s="206" customFormat="1" ht="17.25" customHeight="1" x14ac:dyDescent="0.25">
      <c r="A78" s="146" t="s">
        <v>390</v>
      </c>
      <c r="B78" s="144" t="s">
        <v>215</v>
      </c>
      <c r="C78" s="196"/>
      <c r="D78" s="196">
        <v>26.77</v>
      </c>
      <c r="E78" s="196"/>
      <c r="F78" s="196"/>
      <c r="G78" s="196"/>
      <c r="H78" s="196"/>
      <c r="I78" s="197"/>
      <c r="J78" s="196"/>
      <c r="K78" s="198"/>
      <c r="L78" s="196"/>
      <c r="M78" s="196"/>
      <c r="N78" s="196"/>
      <c r="O78" s="196"/>
      <c r="P78" s="198"/>
      <c r="Q78" s="207">
        <f t="shared" si="2"/>
        <v>26.77</v>
      </c>
    </row>
    <row r="79" spans="1:17" s="206" customFormat="1" ht="17.25" customHeight="1" x14ac:dyDescent="0.25">
      <c r="A79" s="146" t="s">
        <v>390</v>
      </c>
      <c r="B79" s="144" t="s">
        <v>399</v>
      </c>
      <c r="C79" s="196"/>
      <c r="D79" s="196"/>
      <c r="E79" s="196"/>
      <c r="F79" s="196"/>
      <c r="G79" s="196"/>
      <c r="H79" s="196"/>
      <c r="I79" s="197"/>
      <c r="J79" s="196"/>
      <c r="K79" s="196">
        <v>20.04</v>
      </c>
      <c r="L79" s="196"/>
      <c r="M79" s="196"/>
      <c r="N79" s="196"/>
      <c r="O79" s="196"/>
      <c r="P79" s="198"/>
      <c r="Q79" s="207">
        <f t="shared" si="2"/>
        <v>20.04</v>
      </c>
    </row>
    <row r="80" spans="1:17" s="206" customFormat="1" ht="17.25" customHeight="1" x14ac:dyDescent="0.25">
      <c r="A80" s="146" t="s">
        <v>390</v>
      </c>
      <c r="B80" s="144" t="s">
        <v>400</v>
      </c>
      <c r="C80" s="196"/>
      <c r="D80" s="196"/>
      <c r="E80" s="196"/>
      <c r="F80" s="196"/>
      <c r="G80" s="196"/>
      <c r="H80" s="196"/>
      <c r="I80" s="197"/>
      <c r="J80" s="196"/>
      <c r="K80" s="196">
        <v>21.96</v>
      </c>
      <c r="L80" s="196"/>
      <c r="M80" s="196"/>
      <c r="N80" s="196"/>
      <c r="O80" s="196"/>
      <c r="P80" s="198"/>
      <c r="Q80" s="207">
        <f t="shared" si="2"/>
        <v>21.96</v>
      </c>
    </row>
    <row r="81" spans="1:17" s="206" customFormat="1" ht="17.25" customHeight="1" x14ac:dyDescent="0.25">
      <c r="A81" s="146" t="s">
        <v>390</v>
      </c>
      <c r="B81" s="144" t="s">
        <v>392</v>
      </c>
      <c r="C81" s="196"/>
      <c r="D81" s="196"/>
      <c r="E81" s="196"/>
      <c r="F81" s="196"/>
      <c r="G81" s="196"/>
      <c r="H81" s="196"/>
      <c r="I81" s="197"/>
      <c r="J81" s="196"/>
      <c r="K81" s="196">
        <v>120</v>
      </c>
      <c r="L81" s="196"/>
      <c r="M81" s="196"/>
      <c r="N81" s="196"/>
      <c r="O81" s="196"/>
      <c r="P81" s="198">
        <v>24</v>
      </c>
      <c r="Q81" s="207">
        <f t="shared" si="2"/>
        <v>144</v>
      </c>
    </row>
    <row r="82" spans="1:17" s="206" customFormat="1" ht="17.25" customHeight="1" x14ac:dyDescent="0.25">
      <c r="A82" s="146" t="s">
        <v>390</v>
      </c>
      <c r="B82" s="144" t="s">
        <v>393</v>
      </c>
      <c r="C82" s="196"/>
      <c r="D82" s="196"/>
      <c r="E82" s="196"/>
      <c r="F82" s="196"/>
      <c r="G82" s="196"/>
      <c r="H82" s="196"/>
      <c r="I82" s="197"/>
      <c r="J82" s="196"/>
      <c r="K82" s="196">
        <v>52</v>
      </c>
      <c r="L82" s="196"/>
      <c r="M82" s="196"/>
      <c r="N82" s="196"/>
      <c r="O82" s="196"/>
      <c r="P82" s="198"/>
      <c r="Q82" s="207">
        <f t="shared" si="2"/>
        <v>52</v>
      </c>
    </row>
    <row r="83" spans="1:17" s="206" customFormat="1" ht="17.25" customHeight="1" x14ac:dyDescent="0.25">
      <c r="A83" s="146" t="s">
        <v>390</v>
      </c>
      <c r="B83" s="144" t="s">
        <v>391</v>
      </c>
      <c r="C83" s="196"/>
      <c r="D83" s="196"/>
      <c r="E83" s="196"/>
      <c r="F83" s="196"/>
      <c r="G83" s="196"/>
      <c r="H83" s="196"/>
      <c r="I83" s="197"/>
      <c r="J83" s="196"/>
      <c r="K83" s="196">
        <v>610</v>
      </c>
      <c r="L83" s="196"/>
      <c r="M83" s="196"/>
      <c r="N83" s="196"/>
      <c r="O83" s="196"/>
      <c r="P83" s="198">
        <v>122</v>
      </c>
      <c r="Q83" s="207">
        <f t="shared" si="2"/>
        <v>732</v>
      </c>
    </row>
    <row r="84" spans="1:17" s="206" customFormat="1" ht="17.25" customHeight="1" x14ac:dyDescent="0.25">
      <c r="A84" s="146" t="s">
        <v>390</v>
      </c>
      <c r="B84" s="144" t="s">
        <v>389</v>
      </c>
      <c r="C84" s="196"/>
      <c r="D84" s="196"/>
      <c r="E84" s="196"/>
      <c r="F84" s="196"/>
      <c r="G84" s="196"/>
      <c r="H84" s="196"/>
      <c r="I84" s="197"/>
      <c r="J84" s="196"/>
      <c r="K84" s="196">
        <v>285</v>
      </c>
      <c r="L84" s="196"/>
      <c r="M84" s="196"/>
      <c r="N84" s="196"/>
      <c r="O84" s="196"/>
      <c r="P84" s="198"/>
      <c r="Q84" s="207">
        <f t="shared" si="2"/>
        <v>285</v>
      </c>
    </row>
    <row r="85" spans="1:17" s="206" customFormat="1" ht="17.25" customHeight="1" x14ac:dyDescent="0.25">
      <c r="A85" s="146" t="s">
        <v>390</v>
      </c>
      <c r="B85" s="144" t="s">
        <v>387</v>
      </c>
      <c r="C85" s="196"/>
      <c r="D85" s="196"/>
      <c r="E85" s="196"/>
      <c r="F85" s="196"/>
      <c r="G85" s="196"/>
      <c r="H85" s="196"/>
      <c r="I85" s="197"/>
      <c r="J85" s="196"/>
      <c r="K85" s="196"/>
      <c r="L85" s="196">
        <v>24.79</v>
      </c>
      <c r="M85" s="196"/>
      <c r="N85" s="196"/>
      <c r="O85" s="196"/>
      <c r="P85" s="198">
        <v>1.24</v>
      </c>
      <c r="Q85" s="207">
        <f t="shared" si="2"/>
        <v>26.029999999999998</v>
      </c>
    </row>
    <row r="86" spans="1:17" s="206" customFormat="1" ht="17.25" customHeight="1" x14ac:dyDescent="0.25">
      <c r="A86" s="146" t="s">
        <v>390</v>
      </c>
      <c r="B86" s="144" t="s">
        <v>387</v>
      </c>
      <c r="C86" s="196"/>
      <c r="D86" s="196"/>
      <c r="E86" s="196"/>
      <c r="F86" s="196"/>
      <c r="G86" s="196"/>
      <c r="H86" s="196"/>
      <c r="I86" s="197"/>
      <c r="J86" s="196"/>
      <c r="K86" s="196"/>
      <c r="L86" s="196">
        <v>50.37</v>
      </c>
      <c r="M86" s="196"/>
      <c r="N86" s="196"/>
      <c r="O86" s="196"/>
      <c r="P86" s="198">
        <v>2.65</v>
      </c>
      <c r="Q86" s="207">
        <f t="shared" si="2"/>
        <v>53.019999999999996</v>
      </c>
    </row>
    <row r="87" spans="1:17" s="206" customFormat="1" ht="17.25" customHeight="1" x14ac:dyDescent="0.25">
      <c r="A87" s="146" t="s">
        <v>403</v>
      </c>
      <c r="B87" s="144" t="s">
        <v>404</v>
      </c>
      <c r="C87" s="196"/>
      <c r="D87" s="196"/>
      <c r="E87" s="196"/>
      <c r="F87" s="196"/>
      <c r="G87" s="196"/>
      <c r="H87" s="196"/>
      <c r="I87" s="197"/>
      <c r="J87" s="196"/>
      <c r="K87" s="198">
        <v>500</v>
      </c>
      <c r="L87" s="196"/>
      <c r="M87" s="196"/>
      <c r="N87" s="196"/>
      <c r="O87" s="196"/>
      <c r="P87" s="198">
        <v>100</v>
      </c>
      <c r="Q87" s="207">
        <f t="shared" si="2"/>
        <v>600</v>
      </c>
    </row>
    <row r="88" spans="1:17" s="206" customFormat="1" ht="17.25" customHeight="1" x14ac:dyDescent="0.25">
      <c r="A88" s="146" t="s">
        <v>315</v>
      </c>
      <c r="B88" s="187" t="s">
        <v>205</v>
      </c>
      <c r="C88" s="199"/>
      <c r="D88" s="199"/>
      <c r="E88" s="199"/>
      <c r="F88" s="199"/>
      <c r="G88" s="199"/>
      <c r="H88" s="199">
        <v>100</v>
      </c>
      <c r="I88" s="200"/>
      <c r="J88" s="199"/>
      <c r="K88" s="199"/>
      <c r="L88" s="199"/>
      <c r="M88" s="199"/>
      <c r="N88" s="199"/>
      <c r="O88" s="199"/>
      <c r="P88" s="201"/>
      <c r="Q88" s="227">
        <f t="shared" si="2"/>
        <v>100</v>
      </c>
    </row>
    <row r="89" spans="1:17" s="206" customFormat="1" ht="17.25" customHeight="1" x14ac:dyDescent="0.25">
      <c r="A89" s="146" t="s">
        <v>384</v>
      </c>
      <c r="B89" s="144" t="s">
        <v>183</v>
      </c>
      <c r="C89" s="196"/>
      <c r="D89" s="196"/>
      <c r="E89" s="196"/>
      <c r="F89" s="196"/>
      <c r="G89" s="196"/>
      <c r="H89" s="196"/>
      <c r="I89" s="197"/>
      <c r="J89" s="196"/>
      <c r="K89" s="196">
        <v>47</v>
      </c>
      <c r="L89" s="196"/>
      <c r="M89" s="196"/>
      <c r="N89" s="196"/>
      <c r="O89" s="196"/>
      <c r="P89" s="198"/>
      <c r="Q89" s="207">
        <f t="shared" si="2"/>
        <v>47</v>
      </c>
    </row>
    <row r="90" spans="1:17" s="206" customFormat="1" ht="17.25" customHeight="1" x14ac:dyDescent="0.25">
      <c r="A90" s="146" t="s">
        <v>250</v>
      </c>
      <c r="B90" s="144" t="s">
        <v>261</v>
      </c>
      <c r="C90" s="199"/>
      <c r="D90" s="199"/>
      <c r="E90" s="199"/>
      <c r="F90" s="199"/>
      <c r="G90" s="199"/>
      <c r="H90" s="199"/>
      <c r="I90" s="200">
        <v>1057.83</v>
      </c>
      <c r="J90" s="199"/>
      <c r="K90" s="201"/>
      <c r="L90" s="199"/>
      <c r="M90" s="199"/>
      <c r="N90" s="199"/>
      <c r="O90" s="199"/>
      <c r="P90" s="201"/>
      <c r="Q90" s="227">
        <f t="shared" si="2"/>
        <v>1057.83</v>
      </c>
    </row>
    <row r="91" spans="1:17" s="147" customFormat="1" x14ac:dyDescent="0.25">
      <c r="A91" s="181"/>
      <c r="B91" s="144" t="s">
        <v>262</v>
      </c>
      <c r="C91" s="196"/>
      <c r="D91" s="196"/>
      <c r="E91" s="196"/>
      <c r="F91" s="196"/>
      <c r="G91" s="196"/>
      <c r="H91" s="196"/>
      <c r="I91" s="197"/>
      <c r="J91" s="196"/>
      <c r="K91" s="196"/>
      <c r="L91" s="196"/>
      <c r="M91" s="196"/>
      <c r="N91" s="196"/>
      <c r="O91" s="196"/>
      <c r="P91" s="198"/>
      <c r="Q91" s="207"/>
    </row>
    <row r="92" spans="1:17" s="147" customFormat="1" x14ac:dyDescent="0.25">
      <c r="A92" s="367" t="s">
        <v>276</v>
      </c>
      <c r="B92" s="144" t="s">
        <v>262</v>
      </c>
      <c r="C92" s="196"/>
      <c r="D92" s="196"/>
      <c r="E92" s="196"/>
      <c r="F92" s="196"/>
      <c r="G92" s="196"/>
      <c r="H92" s="196"/>
      <c r="I92" s="197"/>
      <c r="J92" s="196"/>
      <c r="K92" s="196">
        <v>18</v>
      </c>
      <c r="L92" s="196"/>
      <c r="M92" s="196"/>
      <c r="N92" s="196"/>
      <c r="O92" s="196"/>
      <c r="P92" s="198"/>
      <c r="Q92" s="207">
        <f t="shared" ref="Q92:Q98" si="3">SUM(C92:P92)</f>
        <v>18</v>
      </c>
    </row>
    <row r="93" spans="1:17" s="147" customFormat="1" x14ac:dyDescent="0.25">
      <c r="A93" s="367" t="s">
        <v>296</v>
      </c>
      <c r="B93" s="144" t="s">
        <v>262</v>
      </c>
      <c r="C93" s="196"/>
      <c r="D93" s="196"/>
      <c r="E93" s="196"/>
      <c r="F93" s="196"/>
      <c r="G93" s="196"/>
      <c r="H93" s="196"/>
      <c r="I93" s="197"/>
      <c r="J93" s="196"/>
      <c r="K93" s="196">
        <v>18</v>
      </c>
      <c r="L93" s="196"/>
      <c r="M93" s="196"/>
      <c r="N93" s="196"/>
      <c r="O93" s="196"/>
      <c r="P93" s="198"/>
      <c r="Q93" s="207">
        <f t="shared" si="3"/>
        <v>18</v>
      </c>
    </row>
    <row r="94" spans="1:17" s="147" customFormat="1" x14ac:dyDescent="0.25">
      <c r="A94" s="367" t="s">
        <v>412</v>
      </c>
      <c r="B94" s="144" t="s">
        <v>262</v>
      </c>
      <c r="C94" s="196"/>
      <c r="D94" s="196"/>
      <c r="E94" s="196"/>
      <c r="F94" s="196"/>
      <c r="G94" s="196"/>
      <c r="H94" s="196"/>
      <c r="I94" s="197"/>
      <c r="J94" s="196"/>
      <c r="K94" s="196">
        <v>5.4</v>
      </c>
      <c r="L94" s="196"/>
      <c r="M94" s="196"/>
      <c r="N94" s="196"/>
      <c r="O94" s="196"/>
      <c r="P94" s="198"/>
      <c r="Q94" s="207">
        <f t="shared" si="3"/>
        <v>5.4</v>
      </c>
    </row>
    <row r="95" spans="1:17" s="147" customFormat="1" x14ac:dyDescent="0.25">
      <c r="A95" s="367" t="s">
        <v>348</v>
      </c>
      <c r="B95" s="144" t="s">
        <v>262</v>
      </c>
      <c r="C95" s="196"/>
      <c r="D95" s="196"/>
      <c r="E95" s="196"/>
      <c r="F95" s="196"/>
      <c r="G95" s="196"/>
      <c r="H95" s="196"/>
      <c r="I95" s="197"/>
      <c r="J95" s="196"/>
      <c r="K95" s="196">
        <v>6</v>
      </c>
      <c r="L95" s="196"/>
      <c r="M95" s="196"/>
      <c r="N95" s="196"/>
      <c r="O95" s="196"/>
      <c r="P95" s="198"/>
      <c r="Q95" s="207">
        <f t="shared" si="3"/>
        <v>6</v>
      </c>
    </row>
    <row r="96" spans="1:17" s="147" customFormat="1" x14ac:dyDescent="0.25">
      <c r="A96" s="367" t="s">
        <v>408</v>
      </c>
      <c r="B96" s="144" t="s">
        <v>262</v>
      </c>
      <c r="C96" s="196"/>
      <c r="D96" s="196"/>
      <c r="E96" s="196"/>
      <c r="F96" s="196"/>
      <c r="G96" s="196"/>
      <c r="H96" s="196"/>
      <c r="I96" s="197"/>
      <c r="J96" s="196"/>
      <c r="K96" s="196">
        <v>6</v>
      </c>
      <c r="L96" s="196"/>
      <c r="M96" s="196"/>
      <c r="N96" s="196"/>
      <c r="O96" s="196"/>
      <c r="P96" s="198"/>
      <c r="Q96" s="207">
        <f t="shared" si="3"/>
        <v>6</v>
      </c>
    </row>
    <row r="97" spans="1:17" s="147" customFormat="1" x14ac:dyDescent="0.25">
      <c r="A97" s="367" t="s">
        <v>369</v>
      </c>
      <c r="B97" s="144" t="s">
        <v>262</v>
      </c>
      <c r="C97" s="196"/>
      <c r="D97" s="196"/>
      <c r="E97" s="196"/>
      <c r="F97" s="196"/>
      <c r="G97" s="196"/>
      <c r="H97" s="196"/>
      <c r="I97" s="197"/>
      <c r="J97" s="196"/>
      <c r="K97" s="196">
        <v>6</v>
      </c>
      <c r="L97" s="196"/>
      <c r="M97" s="196"/>
      <c r="N97" s="196"/>
      <c r="O97" s="196"/>
      <c r="P97" s="198"/>
      <c r="Q97" s="207">
        <f t="shared" si="3"/>
        <v>6</v>
      </c>
    </row>
    <row r="98" spans="1:17" s="147" customFormat="1" x14ac:dyDescent="0.25">
      <c r="A98" s="367" t="s">
        <v>396</v>
      </c>
      <c r="B98" s="144" t="s">
        <v>262</v>
      </c>
      <c r="C98" s="196"/>
      <c r="D98" s="196"/>
      <c r="E98" s="196"/>
      <c r="F98" s="196"/>
      <c r="G98" s="196"/>
      <c r="H98" s="196"/>
      <c r="I98" s="197"/>
      <c r="J98" s="196"/>
      <c r="K98" s="196">
        <v>6</v>
      </c>
      <c r="L98" s="196"/>
      <c r="M98" s="196"/>
      <c r="N98" s="196"/>
      <c r="O98" s="196"/>
      <c r="P98" s="198"/>
      <c r="Q98" s="207">
        <f t="shared" si="3"/>
        <v>6</v>
      </c>
    </row>
    <row r="99" spans="1:17" s="358" customFormat="1" x14ac:dyDescent="0.25">
      <c r="A99" s="352"/>
      <c r="B99" s="353"/>
      <c r="C99" s="354"/>
      <c r="D99" s="354"/>
      <c r="E99" s="354"/>
      <c r="F99" s="354"/>
      <c r="G99" s="354"/>
      <c r="H99" s="354"/>
      <c r="I99" s="355"/>
      <c r="J99" s="354"/>
      <c r="K99" s="354"/>
      <c r="L99" s="354"/>
      <c r="M99" s="354"/>
      <c r="N99" s="354"/>
      <c r="O99" s="354"/>
      <c r="P99" s="356"/>
      <c r="Q99" s="357"/>
    </row>
    <row r="100" spans="1:17" s="326" customFormat="1" x14ac:dyDescent="0.25">
      <c r="A100" s="336"/>
      <c r="B100" s="327"/>
      <c r="C100" s="328"/>
      <c r="D100" s="328"/>
      <c r="E100" s="328"/>
      <c r="F100" s="328"/>
      <c r="G100" s="328"/>
      <c r="H100" s="328"/>
      <c r="I100" s="329"/>
      <c r="J100" s="328"/>
      <c r="K100" s="328"/>
      <c r="L100" s="328"/>
      <c r="M100" s="328"/>
      <c r="N100" s="328"/>
      <c r="O100" s="328"/>
      <c r="P100" s="330"/>
      <c r="Q100" s="331"/>
    </row>
    <row r="101" spans="1:17" s="147" customFormat="1" x14ac:dyDescent="0.25">
      <c r="A101" s="367"/>
      <c r="B101" s="144" t="s">
        <v>379</v>
      </c>
      <c r="C101" s="196"/>
      <c r="D101" s="196"/>
      <c r="E101" s="196"/>
      <c r="F101" s="196"/>
      <c r="G101" s="196"/>
      <c r="H101" s="196"/>
      <c r="I101" s="197"/>
      <c r="J101" s="196"/>
      <c r="K101" s="196"/>
      <c r="L101" s="196"/>
      <c r="M101" s="196"/>
      <c r="N101" s="196"/>
      <c r="O101" s="196"/>
      <c r="P101" s="198"/>
      <c r="Q101" s="207"/>
    </row>
    <row r="102" spans="1:17" s="206" customFormat="1" ht="19.5" customHeight="1" x14ac:dyDescent="0.25">
      <c r="A102" s="367" t="s">
        <v>312</v>
      </c>
      <c r="B102" s="144" t="s">
        <v>227</v>
      </c>
      <c r="C102" s="199"/>
      <c r="D102" s="199"/>
      <c r="E102" s="199"/>
      <c r="F102" s="199"/>
      <c r="G102" s="199"/>
      <c r="H102" s="199"/>
      <c r="I102" s="200"/>
      <c r="J102" s="199"/>
      <c r="K102" s="201"/>
      <c r="L102" s="199"/>
      <c r="M102" s="199"/>
      <c r="N102" s="199"/>
      <c r="O102" s="199">
        <v>10</v>
      </c>
      <c r="P102" s="201"/>
      <c r="Q102" s="335">
        <f t="shared" ref="Q102:Q113" si="4">SUM(C102:P102)</f>
        <v>10</v>
      </c>
    </row>
    <row r="103" spans="1:17" s="206" customFormat="1" ht="19.5" customHeight="1" x14ac:dyDescent="0.25">
      <c r="A103" s="367" t="s">
        <v>264</v>
      </c>
      <c r="B103" s="144" t="s">
        <v>229</v>
      </c>
      <c r="C103" s="196"/>
      <c r="D103" s="196"/>
      <c r="E103" s="196"/>
      <c r="F103" s="196"/>
      <c r="G103" s="196"/>
      <c r="H103" s="196"/>
      <c r="I103" s="197"/>
      <c r="J103" s="196"/>
      <c r="K103" s="196"/>
      <c r="L103" s="196"/>
      <c r="M103" s="196"/>
      <c r="N103" s="196"/>
      <c r="O103" s="196">
        <v>10.79</v>
      </c>
      <c r="P103" s="198"/>
      <c r="Q103" s="207">
        <f t="shared" si="4"/>
        <v>10.79</v>
      </c>
    </row>
    <row r="104" spans="1:17" s="206" customFormat="1" ht="19.5" customHeight="1" x14ac:dyDescent="0.25">
      <c r="A104" s="367" t="s">
        <v>267</v>
      </c>
      <c r="B104" s="144" t="s">
        <v>227</v>
      </c>
      <c r="C104" s="196"/>
      <c r="D104" s="196"/>
      <c r="E104" s="196"/>
      <c r="F104" s="196"/>
      <c r="G104" s="196"/>
      <c r="H104" s="196"/>
      <c r="I104" s="197"/>
      <c r="J104" s="196"/>
      <c r="K104" s="196"/>
      <c r="L104" s="196"/>
      <c r="M104" s="196"/>
      <c r="N104" s="196"/>
      <c r="O104" s="196">
        <v>10.79</v>
      </c>
      <c r="P104" s="198"/>
      <c r="Q104" s="207">
        <f t="shared" si="4"/>
        <v>10.79</v>
      </c>
    </row>
    <row r="105" spans="1:17" s="206" customFormat="1" ht="19.5" customHeight="1" x14ac:dyDescent="0.25">
      <c r="A105" s="367" t="s">
        <v>273</v>
      </c>
      <c r="B105" s="144" t="s">
        <v>227</v>
      </c>
      <c r="C105" s="199"/>
      <c r="D105" s="199"/>
      <c r="E105" s="199"/>
      <c r="F105" s="199"/>
      <c r="G105" s="199"/>
      <c r="H105" s="199"/>
      <c r="I105" s="200"/>
      <c r="J105" s="199"/>
      <c r="K105" s="201"/>
      <c r="L105" s="199"/>
      <c r="M105" s="199"/>
      <c r="N105" s="199"/>
      <c r="O105" s="199">
        <v>10.79</v>
      </c>
      <c r="P105" s="201"/>
      <c r="Q105" s="335">
        <f t="shared" si="4"/>
        <v>10.79</v>
      </c>
    </row>
    <row r="106" spans="1:17" s="206" customFormat="1" ht="19.5" customHeight="1" x14ac:dyDescent="0.25">
      <c r="A106" s="367" t="s">
        <v>287</v>
      </c>
      <c r="B106" s="144" t="s">
        <v>238</v>
      </c>
      <c r="C106" s="199"/>
      <c r="D106" s="199"/>
      <c r="E106" s="199"/>
      <c r="F106" s="199"/>
      <c r="G106" s="199"/>
      <c r="H106" s="199"/>
      <c r="I106" s="200"/>
      <c r="J106" s="199"/>
      <c r="K106" s="201"/>
      <c r="L106" s="199"/>
      <c r="M106" s="199"/>
      <c r="N106" s="199"/>
      <c r="O106" s="199">
        <v>10.79</v>
      </c>
      <c r="P106" s="201"/>
      <c r="Q106" s="335">
        <f t="shared" si="4"/>
        <v>10.79</v>
      </c>
    </row>
    <row r="107" spans="1:17" s="206" customFormat="1" ht="19.5" customHeight="1" x14ac:dyDescent="0.25">
      <c r="A107" s="367" t="s">
        <v>295</v>
      </c>
      <c r="B107" s="144" t="s">
        <v>227</v>
      </c>
      <c r="C107" s="199"/>
      <c r="D107" s="199"/>
      <c r="E107" s="199"/>
      <c r="F107" s="199"/>
      <c r="G107" s="199"/>
      <c r="H107" s="199"/>
      <c r="I107" s="200"/>
      <c r="J107" s="199"/>
      <c r="K107" s="201"/>
      <c r="L107" s="199"/>
      <c r="M107" s="199"/>
      <c r="N107" s="199"/>
      <c r="O107" s="199">
        <v>10.79</v>
      </c>
      <c r="P107" s="201"/>
      <c r="Q107" s="335">
        <f t="shared" si="4"/>
        <v>10.79</v>
      </c>
    </row>
    <row r="108" spans="1:17" s="206" customFormat="1" ht="17.25" customHeight="1" x14ac:dyDescent="0.25">
      <c r="A108" s="367" t="s">
        <v>304</v>
      </c>
      <c r="B108" s="144" t="s">
        <v>227</v>
      </c>
      <c r="C108" s="199"/>
      <c r="D108" s="199"/>
      <c r="E108" s="199"/>
      <c r="F108" s="199"/>
      <c r="G108" s="199"/>
      <c r="H108" s="199"/>
      <c r="I108" s="200"/>
      <c r="J108" s="199"/>
      <c r="K108" s="201"/>
      <c r="L108" s="199"/>
      <c r="M108" s="199"/>
      <c r="N108" s="199"/>
      <c r="O108" s="199">
        <v>10.79</v>
      </c>
      <c r="P108" s="201"/>
      <c r="Q108" s="335">
        <f t="shared" si="4"/>
        <v>10.79</v>
      </c>
    </row>
    <row r="109" spans="1:17" s="206" customFormat="1" ht="17.25" customHeight="1" x14ac:dyDescent="0.25">
      <c r="A109" s="367" t="s">
        <v>338</v>
      </c>
      <c r="B109" s="144" t="s">
        <v>227</v>
      </c>
      <c r="C109" s="196"/>
      <c r="D109" s="196"/>
      <c r="E109" s="196"/>
      <c r="F109" s="196"/>
      <c r="G109" s="196"/>
      <c r="H109" s="196"/>
      <c r="I109" s="197"/>
      <c r="J109" s="196"/>
      <c r="K109" s="196"/>
      <c r="L109" s="196"/>
      <c r="M109" s="196"/>
      <c r="N109" s="196"/>
      <c r="O109" s="196">
        <v>10.79</v>
      </c>
      <c r="P109" s="198"/>
      <c r="Q109" s="207">
        <f t="shared" si="4"/>
        <v>10.79</v>
      </c>
    </row>
    <row r="110" spans="1:17" s="206" customFormat="1" ht="17.25" customHeight="1" x14ac:dyDescent="0.25">
      <c r="A110" s="367" t="s">
        <v>356</v>
      </c>
      <c r="B110" s="144" t="s">
        <v>238</v>
      </c>
      <c r="C110" s="196"/>
      <c r="D110" s="196"/>
      <c r="E110" s="196"/>
      <c r="F110" s="196"/>
      <c r="G110" s="196"/>
      <c r="H110" s="196"/>
      <c r="I110" s="197"/>
      <c r="J110" s="196"/>
      <c r="K110" s="196"/>
      <c r="L110" s="196"/>
      <c r="M110" s="196"/>
      <c r="N110" s="196"/>
      <c r="O110" s="196">
        <v>10.79</v>
      </c>
      <c r="P110" s="198"/>
      <c r="Q110" s="207">
        <f t="shared" si="4"/>
        <v>10.79</v>
      </c>
    </row>
    <row r="111" spans="1:17" s="206" customFormat="1" ht="17.25" customHeight="1" x14ac:dyDescent="0.25">
      <c r="A111" s="367" t="s">
        <v>374</v>
      </c>
      <c r="B111" s="144" t="s">
        <v>227</v>
      </c>
      <c r="C111" s="196"/>
      <c r="D111" s="196"/>
      <c r="E111" s="196"/>
      <c r="F111" s="196"/>
      <c r="G111" s="196"/>
      <c r="H111" s="196"/>
      <c r="I111" s="197"/>
      <c r="J111" s="196"/>
      <c r="K111" s="196"/>
      <c r="L111" s="196"/>
      <c r="M111" s="196"/>
      <c r="N111" s="196"/>
      <c r="O111" s="196">
        <v>10.79</v>
      </c>
      <c r="P111" s="198"/>
      <c r="Q111" s="207">
        <f t="shared" si="4"/>
        <v>10.79</v>
      </c>
    </row>
    <row r="112" spans="1:17" s="206" customFormat="1" ht="17.25" customHeight="1" x14ac:dyDescent="0.25">
      <c r="A112" s="367" t="s">
        <v>385</v>
      </c>
      <c r="B112" s="144" t="s">
        <v>227</v>
      </c>
      <c r="C112" s="196"/>
      <c r="D112" s="196"/>
      <c r="E112" s="196"/>
      <c r="F112" s="196"/>
      <c r="G112" s="196"/>
      <c r="H112" s="196"/>
      <c r="I112" s="197"/>
      <c r="J112" s="196"/>
      <c r="K112" s="196"/>
      <c r="L112" s="196"/>
      <c r="M112" s="196"/>
      <c r="N112" s="196"/>
      <c r="O112" s="196">
        <v>10.79</v>
      </c>
      <c r="P112" s="198"/>
      <c r="Q112" s="207">
        <f t="shared" si="4"/>
        <v>10.79</v>
      </c>
    </row>
    <row r="113" spans="1:17" s="147" customFormat="1" x14ac:dyDescent="0.25">
      <c r="A113" s="367" t="s">
        <v>402</v>
      </c>
      <c r="B113" s="144" t="s">
        <v>227</v>
      </c>
      <c r="C113" s="196"/>
      <c r="D113" s="196"/>
      <c r="E113" s="196"/>
      <c r="F113" s="196"/>
      <c r="G113" s="196"/>
      <c r="H113" s="196"/>
      <c r="I113" s="197"/>
      <c r="J113" s="196"/>
      <c r="K113" s="196"/>
      <c r="L113" s="196"/>
      <c r="M113" s="196"/>
      <c r="N113" s="196"/>
      <c r="O113" s="196">
        <v>10.79</v>
      </c>
      <c r="P113" s="198"/>
      <c r="Q113" s="207">
        <f t="shared" si="4"/>
        <v>10.79</v>
      </c>
    </row>
    <row r="114" spans="1:17" s="147" customFormat="1" x14ac:dyDescent="0.25">
      <c r="A114" s="148"/>
      <c r="B114" s="144"/>
      <c r="C114" s="196"/>
      <c r="D114" s="196"/>
      <c r="E114" s="196"/>
      <c r="F114" s="196"/>
      <c r="G114" s="196"/>
      <c r="H114" s="196"/>
      <c r="I114" s="197"/>
      <c r="J114" s="196"/>
      <c r="K114" s="196"/>
      <c r="L114" s="196"/>
      <c r="M114" s="196"/>
      <c r="N114" s="196"/>
      <c r="O114" s="196"/>
      <c r="P114" s="198"/>
      <c r="Q114" s="207"/>
    </row>
    <row r="115" spans="1:17" s="186" customFormat="1" x14ac:dyDescent="0.25">
      <c r="A115" s="192" t="s">
        <v>313</v>
      </c>
      <c r="B115" s="187" t="s">
        <v>108</v>
      </c>
      <c r="C115" s="199">
        <v>507</v>
      </c>
      <c r="D115" s="199">
        <v>46.5</v>
      </c>
      <c r="E115" s="199"/>
      <c r="F115" s="199"/>
      <c r="G115" s="199"/>
      <c r="H115" s="199"/>
      <c r="I115" s="200"/>
      <c r="J115" s="199"/>
      <c r="K115" s="199"/>
      <c r="L115" s="199"/>
      <c r="M115" s="199"/>
      <c r="N115" s="199"/>
      <c r="O115" s="199"/>
      <c r="P115" s="201"/>
      <c r="Q115" s="227">
        <f t="shared" ref="Q115:Q127" si="5">SUM(C115:P115)</f>
        <v>553.5</v>
      </c>
    </row>
    <row r="116" spans="1:17" s="186" customFormat="1" x14ac:dyDescent="0.25">
      <c r="A116" s="192" t="s">
        <v>265</v>
      </c>
      <c r="B116" s="187" t="s">
        <v>108</v>
      </c>
      <c r="C116" s="199">
        <v>507</v>
      </c>
      <c r="D116" s="199">
        <v>46.5</v>
      </c>
      <c r="E116" s="199"/>
      <c r="F116" s="199"/>
      <c r="G116" s="199"/>
      <c r="H116" s="199"/>
      <c r="I116" s="200"/>
      <c r="J116" s="199"/>
      <c r="K116" s="199"/>
      <c r="L116" s="199"/>
      <c r="M116" s="199"/>
      <c r="N116" s="199"/>
      <c r="O116" s="199"/>
      <c r="P116" s="201"/>
      <c r="Q116" s="227">
        <f t="shared" si="5"/>
        <v>553.5</v>
      </c>
    </row>
    <row r="117" spans="1:17" s="186" customFormat="1" x14ac:dyDescent="0.25">
      <c r="A117" s="192" t="s">
        <v>274</v>
      </c>
      <c r="B117" s="187" t="s">
        <v>108</v>
      </c>
      <c r="C117" s="199">
        <v>507</v>
      </c>
      <c r="D117" s="199">
        <v>46.5</v>
      </c>
      <c r="E117" s="199"/>
      <c r="F117" s="199"/>
      <c r="G117" s="199"/>
      <c r="H117" s="199"/>
      <c r="I117" s="200"/>
      <c r="J117" s="199"/>
      <c r="K117" s="199"/>
      <c r="L117" s="199"/>
      <c r="M117" s="199"/>
      <c r="N117" s="199"/>
      <c r="O117" s="199"/>
      <c r="P117" s="201"/>
      <c r="Q117" s="227">
        <f t="shared" si="5"/>
        <v>553.5</v>
      </c>
    </row>
    <row r="118" spans="1:17" s="186" customFormat="1" x14ac:dyDescent="0.25">
      <c r="A118" s="368" t="s">
        <v>275</v>
      </c>
      <c r="B118" s="187" t="s">
        <v>108</v>
      </c>
      <c r="C118" s="199">
        <v>507</v>
      </c>
      <c r="D118" s="199">
        <v>46.5</v>
      </c>
      <c r="E118" s="199"/>
      <c r="F118" s="199"/>
      <c r="G118" s="199"/>
      <c r="H118" s="199"/>
      <c r="I118" s="200"/>
      <c r="J118" s="199"/>
      <c r="K118" s="199"/>
      <c r="L118" s="199"/>
      <c r="M118" s="199"/>
      <c r="N118" s="199"/>
      <c r="O118" s="199"/>
      <c r="P118" s="201"/>
      <c r="Q118" s="227">
        <f t="shared" si="5"/>
        <v>553.5</v>
      </c>
    </row>
    <row r="119" spans="1:17" s="186" customFormat="1" x14ac:dyDescent="0.25">
      <c r="A119" s="368" t="s">
        <v>311</v>
      </c>
      <c r="B119" s="187" t="s">
        <v>108</v>
      </c>
      <c r="C119" s="199">
        <v>604.5</v>
      </c>
      <c r="D119" s="199">
        <v>50</v>
      </c>
      <c r="E119" s="199"/>
      <c r="F119" s="199"/>
      <c r="G119" s="199"/>
      <c r="H119" s="199"/>
      <c r="I119" s="200"/>
      <c r="J119" s="199"/>
      <c r="K119" s="199"/>
      <c r="L119" s="199"/>
      <c r="M119" s="199"/>
      <c r="N119" s="199"/>
      <c r="O119" s="199"/>
      <c r="P119" s="201"/>
      <c r="Q119" s="227">
        <f t="shared" si="5"/>
        <v>654.5</v>
      </c>
    </row>
    <row r="120" spans="1:17" s="186" customFormat="1" x14ac:dyDescent="0.25">
      <c r="A120" s="368" t="s">
        <v>282</v>
      </c>
      <c r="B120" s="187" t="s">
        <v>108</v>
      </c>
      <c r="C120" s="199">
        <v>604.5</v>
      </c>
      <c r="D120" s="199">
        <v>50</v>
      </c>
      <c r="E120" s="199"/>
      <c r="F120" s="199"/>
      <c r="G120" s="199"/>
      <c r="H120" s="199"/>
      <c r="I120" s="200"/>
      <c r="J120" s="199"/>
      <c r="K120" s="199"/>
      <c r="L120" s="199"/>
      <c r="M120" s="199"/>
      <c r="N120" s="199"/>
      <c r="O120" s="199"/>
      <c r="P120" s="201"/>
      <c r="Q120" s="227">
        <f t="shared" si="5"/>
        <v>654.5</v>
      </c>
    </row>
    <row r="121" spans="1:17" s="186" customFormat="1" x14ac:dyDescent="0.25">
      <c r="A121" s="368" t="s">
        <v>297</v>
      </c>
      <c r="B121" s="187" t="s">
        <v>108</v>
      </c>
      <c r="C121" s="199">
        <v>604.5</v>
      </c>
      <c r="D121" s="199">
        <v>50</v>
      </c>
      <c r="E121" s="199"/>
      <c r="F121" s="199"/>
      <c r="G121" s="199"/>
      <c r="H121" s="199"/>
      <c r="I121" s="200"/>
      <c r="J121" s="199"/>
      <c r="K121" s="199"/>
      <c r="L121" s="199"/>
      <c r="M121" s="199"/>
      <c r="N121" s="199"/>
      <c r="O121" s="199"/>
      <c r="P121" s="201"/>
      <c r="Q121" s="227">
        <f t="shared" si="5"/>
        <v>654.5</v>
      </c>
    </row>
    <row r="122" spans="1:17" s="186" customFormat="1" x14ac:dyDescent="0.25">
      <c r="A122" s="368" t="s">
        <v>349</v>
      </c>
      <c r="B122" s="187" t="s">
        <v>108</v>
      </c>
      <c r="C122" s="199">
        <v>604.5</v>
      </c>
      <c r="D122" s="199">
        <v>50</v>
      </c>
      <c r="E122" s="199"/>
      <c r="F122" s="199"/>
      <c r="G122" s="199"/>
      <c r="H122" s="199"/>
      <c r="I122" s="200"/>
      <c r="J122" s="199"/>
      <c r="K122" s="199"/>
      <c r="L122" s="199"/>
      <c r="M122" s="199"/>
      <c r="N122" s="199"/>
      <c r="O122" s="199"/>
      <c r="P122" s="201"/>
      <c r="Q122" s="227">
        <f t="shared" si="5"/>
        <v>654.5</v>
      </c>
    </row>
    <row r="123" spans="1:17" s="186" customFormat="1" x14ac:dyDescent="0.25">
      <c r="A123" s="368" t="s">
        <v>357</v>
      </c>
      <c r="B123" s="187" t="s">
        <v>108</v>
      </c>
      <c r="C123" s="199">
        <v>604.5</v>
      </c>
      <c r="D123" s="199">
        <v>50</v>
      </c>
      <c r="E123" s="199"/>
      <c r="F123" s="199"/>
      <c r="G123" s="199"/>
      <c r="H123" s="199"/>
      <c r="I123" s="200"/>
      <c r="J123" s="199"/>
      <c r="K123" s="199"/>
      <c r="L123" s="199"/>
      <c r="M123" s="199"/>
      <c r="N123" s="199"/>
      <c r="O123" s="199"/>
      <c r="P123" s="201"/>
      <c r="Q123" s="227">
        <f t="shared" si="5"/>
        <v>654.5</v>
      </c>
    </row>
    <row r="124" spans="1:17" s="186" customFormat="1" x14ac:dyDescent="0.25">
      <c r="A124" s="368" t="s">
        <v>358</v>
      </c>
      <c r="B124" s="187" t="s">
        <v>108</v>
      </c>
      <c r="C124" s="199">
        <v>604.5</v>
      </c>
      <c r="D124" s="199">
        <v>50</v>
      </c>
      <c r="E124" s="199"/>
      <c r="F124" s="199"/>
      <c r="G124" s="199"/>
      <c r="H124" s="199"/>
      <c r="I124" s="200"/>
      <c r="J124" s="199"/>
      <c r="K124" s="199"/>
      <c r="L124" s="199"/>
      <c r="M124" s="199"/>
      <c r="N124" s="199"/>
      <c r="O124" s="199"/>
      <c r="P124" s="201"/>
      <c r="Q124" s="227">
        <f t="shared" si="5"/>
        <v>654.5</v>
      </c>
    </row>
    <row r="125" spans="1:17" s="186" customFormat="1" x14ac:dyDescent="0.25">
      <c r="A125" s="368" t="s">
        <v>395</v>
      </c>
      <c r="B125" s="187" t="s">
        <v>108</v>
      </c>
      <c r="C125" s="199">
        <v>604.5</v>
      </c>
      <c r="D125" s="199">
        <v>50</v>
      </c>
      <c r="E125" s="199"/>
      <c r="F125" s="199"/>
      <c r="G125" s="199"/>
      <c r="H125" s="199"/>
      <c r="I125" s="200"/>
      <c r="J125" s="199"/>
      <c r="K125" s="199"/>
      <c r="L125" s="199"/>
      <c r="M125" s="199"/>
      <c r="N125" s="199"/>
      <c r="O125" s="199"/>
      <c r="P125" s="201"/>
      <c r="Q125" s="227">
        <f t="shared" si="5"/>
        <v>654.5</v>
      </c>
    </row>
    <row r="126" spans="1:17" s="186" customFormat="1" x14ac:dyDescent="0.25">
      <c r="A126" s="192" t="s">
        <v>390</v>
      </c>
      <c r="B126" s="187" t="s">
        <v>108</v>
      </c>
      <c r="C126" s="199">
        <v>604.5</v>
      </c>
      <c r="D126" s="199">
        <v>50</v>
      </c>
      <c r="E126" s="199"/>
      <c r="F126" s="199"/>
      <c r="G126" s="199"/>
      <c r="H126" s="199"/>
      <c r="I126" s="200"/>
      <c r="J126" s="199"/>
      <c r="K126" s="199"/>
      <c r="L126" s="199"/>
      <c r="M126" s="199"/>
      <c r="N126" s="199"/>
      <c r="O126" s="199"/>
      <c r="P126" s="201"/>
      <c r="Q126" s="227">
        <f t="shared" si="5"/>
        <v>654.5</v>
      </c>
    </row>
    <row r="127" spans="1:17" s="62" customFormat="1" ht="18.75" thickBot="1" x14ac:dyDescent="0.3">
      <c r="A127" s="64"/>
      <c r="B127" s="64" t="s">
        <v>6</v>
      </c>
      <c r="C127" s="213">
        <f t="shared" ref="C127:P127" si="6">SUM(C4:C126)</f>
        <v>7016</v>
      </c>
      <c r="D127" s="213">
        <f t="shared" si="6"/>
        <v>932.58999999999992</v>
      </c>
      <c r="E127" s="213">
        <f t="shared" si="6"/>
        <v>99</v>
      </c>
      <c r="F127" s="213">
        <f t="shared" si="6"/>
        <v>1539</v>
      </c>
      <c r="G127" s="213">
        <f t="shared" si="6"/>
        <v>5571.93</v>
      </c>
      <c r="H127" s="213">
        <f t="shared" si="6"/>
        <v>100</v>
      </c>
      <c r="I127" s="214">
        <f t="shared" si="6"/>
        <v>1057.83</v>
      </c>
      <c r="J127" s="213">
        <f t="shared" si="6"/>
        <v>2099.5</v>
      </c>
      <c r="K127" s="213">
        <f t="shared" si="6"/>
        <v>6435.5500000000011</v>
      </c>
      <c r="L127" s="213">
        <f t="shared" si="6"/>
        <v>276.83999999999997</v>
      </c>
      <c r="M127" s="213">
        <f t="shared" si="6"/>
        <v>300</v>
      </c>
      <c r="N127" s="213">
        <f t="shared" si="6"/>
        <v>141.66</v>
      </c>
      <c r="O127" s="213">
        <f t="shared" si="6"/>
        <v>128.68999999999997</v>
      </c>
      <c r="P127" s="215">
        <f t="shared" si="6"/>
        <v>1926.83</v>
      </c>
      <c r="Q127" s="216">
        <f t="shared" si="5"/>
        <v>27625.42</v>
      </c>
    </row>
    <row r="128" spans="1:17" s="62" customFormat="1" x14ac:dyDescent="0.25">
      <c r="A128" s="4"/>
      <c r="B128"/>
      <c r="C128" s="103"/>
      <c r="D128" s="103"/>
      <c r="E128" s="103"/>
      <c r="F128" s="103"/>
      <c r="G128" s="103"/>
      <c r="H128" s="103"/>
      <c r="I128" s="104"/>
      <c r="J128" s="103"/>
      <c r="K128" s="103"/>
      <c r="L128" s="103"/>
      <c r="M128" s="103"/>
      <c r="N128" s="103"/>
      <c r="O128" s="103"/>
      <c r="P128" s="105"/>
      <c r="Q128" s="332"/>
    </row>
    <row r="129" spans="1:17" s="62" customFormat="1" x14ac:dyDescent="0.25">
      <c r="A129"/>
      <c r="B129" s="61"/>
      <c r="C129" s="99"/>
      <c r="D129" s="99"/>
      <c r="E129" s="99"/>
      <c r="F129" s="99"/>
      <c r="G129" s="99"/>
      <c r="H129" s="99"/>
      <c r="I129" s="100"/>
      <c r="J129" s="99"/>
      <c r="K129" s="99"/>
      <c r="L129" s="99"/>
      <c r="M129" s="99"/>
      <c r="N129" s="99"/>
      <c r="O129" s="99"/>
      <c r="P129" s="101"/>
      <c r="Q129" s="102"/>
    </row>
    <row r="130" spans="1:17" s="191" customFormat="1" x14ac:dyDescent="0.25">
      <c r="B130" s="359"/>
      <c r="C130" s="360"/>
      <c r="D130" s="360"/>
      <c r="E130" s="360"/>
      <c r="F130" s="360"/>
      <c r="G130" s="360"/>
      <c r="H130" s="360"/>
      <c r="I130" s="360"/>
      <c r="J130" s="360"/>
      <c r="K130" s="360"/>
      <c r="L130" s="360"/>
      <c r="M130" s="360"/>
      <c r="N130" s="360"/>
      <c r="O130" s="360"/>
      <c r="P130" s="360"/>
      <c r="Q130" s="360"/>
    </row>
  </sheetData>
  <phoneticPr fontId="2" type="noConversion"/>
  <printOptions gridLines="1"/>
  <pageMargins left="0.23622047244094491" right="0.23622047244094491" top="0.15748031496062992" bottom="0.35433070866141736" header="0.31496062992125984" footer="0.31496062992125984"/>
  <pageSetup scale="48" fitToHeight="0" orientation="landscape" horizontalDpi="300" verticalDpi="300" r:id="rId1"/>
  <headerFooter alignWithMargins="0">
    <oddFooter>Page &amp;P&amp;R&amp;A</oddFooter>
  </headerFooter>
  <rowBreaks count="1" manualBreakCount="1">
    <brk id="1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27" zoomScaleNormal="100" workbookViewId="0">
      <selection activeCell="E70" sqref="E70"/>
    </sheetView>
  </sheetViews>
  <sheetFormatPr defaultRowHeight="12.75" x14ac:dyDescent="0.2"/>
  <cols>
    <col min="1" max="1" width="9.140625" style="5"/>
    <col min="2" max="2" width="36.5703125" customWidth="1"/>
    <col min="3" max="3" width="11" style="44" customWidth="1"/>
    <col min="4" max="4" width="10.7109375" style="1" customWidth="1"/>
    <col min="5" max="5" width="9" style="1" customWidth="1"/>
    <col min="6" max="6" width="11.7109375" style="1" bestFit="1" customWidth="1"/>
    <col min="7" max="7" width="14" style="1" bestFit="1" customWidth="1"/>
    <col min="8" max="8" width="11.5703125" style="1" customWidth="1"/>
    <col min="9" max="9" width="14.140625" customWidth="1"/>
    <col min="10" max="10" width="10.28515625" bestFit="1" customWidth="1"/>
    <col min="14" max="14" width="10.28515625" bestFit="1" customWidth="1"/>
  </cols>
  <sheetData>
    <row r="1" spans="1:9" x14ac:dyDescent="0.2">
      <c r="A1" s="124"/>
      <c r="B1" s="9"/>
      <c r="C1" s="60"/>
      <c r="D1" s="107"/>
      <c r="E1" s="8"/>
      <c r="F1" s="8"/>
      <c r="G1" s="8"/>
      <c r="H1" s="8"/>
      <c r="I1" s="9"/>
    </row>
    <row r="2" spans="1:9" x14ac:dyDescent="0.2">
      <c r="A2" s="125"/>
      <c r="B2" s="33"/>
      <c r="C2" s="35"/>
      <c r="D2" s="34" t="s">
        <v>249</v>
      </c>
      <c r="E2" s="34"/>
      <c r="F2" s="34"/>
      <c r="G2" s="34"/>
      <c r="H2" s="34"/>
      <c r="I2" s="9"/>
    </row>
    <row r="3" spans="1:9" ht="13.5" thickBot="1" x14ac:dyDescent="0.25">
      <c r="A3" s="125"/>
      <c r="B3" s="33"/>
      <c r="C3" s="35"/>
      <c r="D3" s="34"/>
      <c r="E3" s="34"/>
      <c r="F3" s="34"/>
      <c r="G3" s="34"/>
      <c r="H3" s="34"/>
      <c r="I3" s="9"/>
    </row>
    <row r="4" spans="1:9" ht="13.5" thickBot="1" x14ac:dyDescent="0.25">
      <c r="A4" s="124"/>
      <c r="B4" s="9"/>
      <c r="D4" s="173" t="s">
        <v>10</v>
      </c>
      <c r="E4" s="173" t="s">
        <v>4</v>
      </c>
      <c r="F4" s="173" t="s">
        <v>18</v>
      </c>
      <c r="G4" s="173" t="s">
        <v>61</v>
      </c>
      <c r="H4" s="173" t="s">
        <v>9</v>
      </c>
      <c r="I4" s="173"/>
    </row>
    <row r="5" spans="1:9" ht="13.5" thickBot="1" x14ac:dyDescent="0.25">
      <c r="A5" s="175" t="s">
        <v>0</v>
      </c>
      <c r="B5" s="177" t="s">
        <v>7</v>
      </c>
      <c r="C5" s="178" t="s">
        <v>8</v>
      </c>
      <c r="D5" s="174" t="s">
        <v>16</v>
      </c>
      <c r="E5" s="174" t="s">
        <v>17</v>
      </c>
      <c r="F5" s="174" t="s">
        <v>19</v>
      </c>
      <c r="G5" s="174" t="s">
        <v>62</v>
      </c>
      <c r="H5" s="174" t="s">
        <v>191</v>
      </c>
      <c r="I5" s="179" t="s">
        <v>6</v>
      </c>
    </row>
    <row r="6" spans="1:9" s="191" customFormat="1" x14ac:dyDescent="0.2">
      <c r="A6" s="337" t="s">
        <v>263</v>
      </c>
      <c r="B6" s="338" t="s">
        <v>217</v>
      </c>
      <c r="C6" s="339"/>
      <c r="D6" s="340"/>
      <c r="E6" s="339">
        <v>874.95</v>
      </c>
      <c r="F6" s="340"/>
      <c r="G6" s="340"/>
      <c r="H6" s="340"/>
      <c r="I6" s="252">
        <f>SUM(C6:H6)</f>
        <v>874.95</v>
      </c>
    </row>
    <row r="7" spans="1:9" s="191" customFormat="1" x14ac:dyDescent="0.2">
      <c r="A7" s="341" t="s">
        <v>259</v>
      </c>
      <c r="B7" s="126" t="s">
        <v>270</v>
      </c>
      <c r="C7" s="255">
        <v>9000</v>
      </c>
      <c r="D7" s="254"/>
      <c r="E7" s="255"/>
      <c r="F7" s="254"/>
      <c r="G7" s="254"/>
      <c r="H7" s="254"/>
      <c r="I7" s="257">
        <f>SUM(C7:H7)</f>
        <v>9000</v>
      </c>
    </row>
    <row r="8" spans="1:9" s="191" customFormat="1" x14ac:dyDescent="0.2">
      <c r="A8" s="341" t="s">
        <v>263</v>
      </c>
      <c r="B8" s="342" t="s">
        <v>271</v>
      </c>
      <c r="C8" s="255"/>
      <c r="D8" s="254"/>
      <c r="E8" s="255"/>
      <c r="F8" s="256">
        <v>949.4</v>
      </c>
      <c r="G8" s="254"/>
      <c r="H8" s="254"/>
      <c r="I8" s="257">
        <f>SUM(C8:H8)</f>
        <v>949.4</v>
      </c>
    </row>
    <row r="9" spans="1:9" s="191" customFormat="1" x14ac:dyDescent="0.2">
      <c r="A9" s="343" t="s">
        <v>307</v>
      </c>
      <c r="B9" s="150" t="s">
        <v>284</v>
      </c>
      <c r="C9" s="255"/>
      <c r="D9" s="254">
        <v>39.82</v>
      </c>
      <c r="E9" s="255"/>
      <c r="F9" s="254"/>
      <c r="G9" s="254"/>
      <c r="H9" s="254"/>
      <c r="I9" s="257">
        <v>39.82</v>
      </c>
    </row>
    <row r="10" spans="1:9" s="191" customFormat="1" x14ac:dyDescent="0.2">
      <c r="A10" s="212" t="s">
        <v>299</v>
      </c>
      <c r="B10" s="126" t="s">
        <v>300</v>
      </c>
      <c r="C10" s="255"/>
      <c r="D10" s="254"/>
      <c r="E10" s="255"/>
      <c r="F10" s="254"/>
      <c r="G10" s="254"/>
      <c r="H10" s="254">
        <v>25</v>
      </c>
      <c r="I10" s="257">
        <f t="shared" ref="I10:I15" si="0">SUM(C10:H10)</f>
        <v>25</v>
      </c>
    </row>
    <row r="11" spans="1:9" s="191" customFormat="1" x14ac:dyDescent="0.2">
      <c r="A11" s="344" t="s">
        <v>302</v>
      </c>
      <c r="B11" s="345" t="s">
        <v>301</v>
      </c>
      <c r="C11" s="339"/>
      <c r="D11" s="340"/>
      <c r="E11" s="339"/>
      <c r="F11" s="340"/>
      <c r="G11" s="340"/>
      <c r="H11" s="340">
        <v>27.1</v>
      </c>
      <c r="I11" s="346">
        <f t="shared" si="0"/>
        <v>27.1</v>
      </c>
    </row>
    <row r="12" spans="1:9" s="191" customFormat="1" x14ac:dyDescent="0.2">
      <c r="A12" s="344" t="s">
        <v>296</v>
      </c>
      <c r="B12" s="345" t="s">
        <v>303</v>
      </c>
      <c r="C12" s="339">
        <v>9000</v>
      </c>
      <c r="D12" s="340"/>
      <c r="E12" s="339"/>
      <c r="F12" s="340"/>
      <c r="G12" s="340"/>
      <c r="H12" s="340"/>
      <c r="I12" s="346">
        <f t="shared" si="0"/>
        <v>9000</v>
      </c>
    </row>
    <row r="13" spans="1:9" s="191" customFormat="1" x14ac:dyDescent="0.2">
      <c r="A13" s="344" t="s">
        <v>342</v>
      </c>
      <c r="B13" s="345" t="s">
        <v>341</v>
      </c>
      <c r="C13" s="339"/>
      <c r="D13" s="340"/>
      <c r="E13" s="339"/>
      <c r="F13" s="340"/>
      <c r="G13" s="340"/>
      <c r="H13" s="340">
        <v>144</v>
      </c>
      <c r="I13" s="346">
        <f t="shared" si="0"/>
        <v>144</v>
      </c>
    </row>
    <row r="14" spans="1:9" s="191" customFormat="1" x14ac:dyDescent="0.2">
      <c r="A14" s="344" t="s">
        <v>374</v>
      </c>
      <c r="B14" s="345" t="s">
        <v>424</v>
      </c>
      <c r="C14" s="339"/>
      <c r="D14" s="340"/>
      <c r="E14" s="339"/>
      <c r="F14" s="340"/>
      <c r="G14" s="340"/>
      <c r="H14" s="340">
        <v>34.65</v>
      </c>
      <c r="I14" s="346">
        <f t="shared" si="0"/>
        <v>34.65</v>
      </c>
    </row>
    <row r="15" spans="1:9" s="191" customFormat="1" x14ac:dyDescent="0.2">
      <c r="A15" s="344" t="s">
        <v>376</v>
      </c>
      <c r="B15" s="345" t="s">
        <v>377</v>
      </c>
      <c r="C15" s="339"/>
      <c r="D15" s="340"/>
      <c r="E15" s="339"/>
      <c r="F15" s="340"/>
      <c r="G15" s="340"/>
      <c r="H15" s="340">
        <v>212.4</v>
      </c>
      <c r="I15" s="346">
        <f t="shared" si="0"/>
        <v>212.4</v>
      </c>
    </row>
    <row r="16" spans="1:9" s="191" customFormat="1" x14ac:dyDescent="0.2">
      <c r="A16" s="344" t="s">
        <v>282</v>
      </c>
      <c r="B16" s="345" t="s">
        <v>417</v>
      </c>
      <c r="C16" s="339"/>
      <c r="D16" s="340"/>
      <c r="E16" s="339"/>
      <c r="F16" s="340"/>
      <c r="G16" s="340"/>
      <c r="H16" s="340">
        <v>38</v>
      </c>
      <c r="I16" s="346">
        <v>38</v>
      </c>
    </row>
    <row r="17" spans="1:9" s="191" customFormat="1" x14ac:dyDescent="0.2">
      <c r="A17" s="344" t="s">
        <v>315</v>
      </c>
      <c r="B17" s="211" t="s">
        <v>335</v>
      </c>
      <c r="C17" s="339"/>
      <c r="D17" s="340"/>
      <c r="E17" s="339"/>
      <c r="F17" s="340"/>
      <c r="G17" s="340"/>
      <c r="H17" s="340">
        <v>38</v>
      </c>
      <c r="I17" s="346">
        <f>SUM(C17:H17)</f>
        <v>38</v>
      </c>
    </row>
    <row r="18" spans="1:9" s="191" customFormat="1" x14ac:dyDescent="0.2">
      <c r="A18" s="344" t="s">
        <v>373</v>
      </c>
      <c r="B18" s="345" t="s">
        <v>375</v>
      </c>
      <c r="C18" s="339"/>
      <c r="D18" s="340"/>
      <c r="E18" s="339"/>
      <c r="F18" s="340"/>
      <c r="G18" s="340"/>
      <c r="H18" s="340">
        <v>38</v>
      </c>
      <c r="I18" s="346">
        <f>SUM(C18:H18)</f>
        <v>38</v>
      </c>
    </row>
    <row r="19" spans="1:9" s="191" customFormat="1" x14ac:dyDescent="0.2">
      <c r="A19" s="344" t="s">
        <v>390</v>
      </c>
      <c r="B19" s="345" t="s">
        <v>425</v>
      </c>
      <c r="C19" s="339"/>
      <c r="D19" s="340"/>
      <c r="E19" s="339"/>
      <c r="F19" s="340"/>
      <c r="G19" s="340"/>
      <c r="H19" s="340">
        <v>38</v>
      </c>
      <c r="I19" s="346">
        <v>38</v>
      </c>
    </row>
    <row r="20" spans="1:9" s="191" customFormat="1" x14ac:dyDescent="0.2">
      <c r="A20" s="347" t="s">
        <v>351</v>
      </c>
      <c r="B20" s="211" t="s">
        <v>455</v>
      </c>
      <c r="C20" s="339"/>
      <c r="D20" s="340"/>
      <c r="E20" s="339"/>
      <c r="F20" s="340"/>
      <c r="G20" s="340"/>
      <c r="H20" s="340">
        <v>5</v>
      </c>
      <c r="I20" s="346">
        <f t="shared" ref="I20:I25" si="1">SUM(C20:H20)</f>
        <v>5</v>
      </c>
    </row>
    <row r="21" spans="1:9" x14ac:dyDescent="0.2">
      <c r="A21" s="210" t="s">
        <v>374</v>
      </c>
      <c r="B21" s="211" t="s">
        <v>455</v>
      </c>
      <c r="C21" s="171"/>
      <c r="D21" s="172"/>
      <c r="E21" s="171"/>
      <c r="F21" s="172"/>
      <c r="G21" s="172"/>
      <c r="H21" s="172">
        <v>5</v>
      </c>
      <c r="I21" s="209">
        <f t="shared" si="1"/>
        <v>5</v>
      </c>
    </row>
    <row r="22" spans="1:9" x14ac:dyDescent="0.2">
      <c r="A22" s="210" t="s">
        <v>385</v>
      </c>
      <c r="B22" s="211" t="s">
        <v>455</v>
      </c>
      <c r="C22" s="171"/>
      <c r="D22" s="172"/>
      <c r="E22" s="171"/>
      <c r="F22" s="172"/>
      <c r="G22" s="172"/>
      <c r="H22" s="172">
        <v>10</v>
      </c>
      <c r="I22" s="209">
        <f t="shared" si="1"/>
        <v>10</v>
      </c>
    </row>
    <row r="23" spans="1:9" x14ac:dyDescent="0.2">
      <c r="A23" s="210" t="s">
        <v>385</v>
      </c>
      <c r="B23" s="211" t="s">
        <v>455</v>
      </c>
      <c r="C23" s="171"/>
      <c r="D23" s="172"/>
      <c r="E23" s="171"/>
      <c r="F23" s="172"/>
      <c r="G23" s="172"/>
      <c r="H23" s="172">
        <v>5</v>
      </c>
      <c r="I23" s="209">
        <f t="shared" si="1"/>
        <v>5</v>
      </c>
    </row>
    <row r="24" spans="1:9" x14ac:dyDescent="0.2">
      <c r="A24" s="210" t="s">
        <v>402</v>
      </c>
      <c r="B24" s="211" t="s">
        <v>455</v>
      </c>
      <c r="C24" s="171"/>
      <c r="D24" s="172"/>
      <c r="E24" s="171"/>
      <c r="F24" s="172"/>
      <c r="G24" s="172"/>
      <c r="H24" s="172">
        <v>5</v>
      </c>
      <c r="I24" s="209">
        <f t="shared" si="1"/>
        <v>5</v>
      </c>
    </row>
    <row r="25" spans="1:9" x14ac:dyDescent="0.2">
      <c r="A25" s="210" t="s">
        <v>413</v>
      </c>
      <c r="B25" s="211" t="s">
        <v>455</v>
      </c>
      <c r="C25" s="171"/>
      <c r="D25" s="172"/>
      <c r="E25" s="171"/>
      <c r="F25" s="172"/>
      <c r="G25" s="172"/>
      <c r="H25" s="172">
        <v>5</v>
      </c>
      <c r="I25" s="209">
        <f t="shared" si="1"/>
        <v>5</v>
      </c>
    </row>
    <row r="26" spans="1:9" s="2" customFormat="1" x14ac:dyDescent="0.2">
      <c r="A26" s="369"/>
      <c r="B26" s="373" t="s">
        <v>266</v>
      </c>
      <c r="C26" s="370"/>
      <c r="D26" s="371"/>
      <c r="E26" s="370"/>
      <c r="F26" s="371"/>
      <c r="G26" s="371"/>
      <c r="H26" s="371"/>
      <c r="I26" s="372"/>
    </row>
    <row r="27" spans="1:9" s="191" customFormat="1" x14ac:dyDescent="0.2">
      <c r="A27" s="212" t="s">
        <v>276</v>
      </c>
      <c r="B27" s="150" t="s">
        <v>280</v>
      </c>
      <c r="C27" s="255"/>
      <c r="D27" s="254">
        <v>95.17</v>
      </c>
      <c r="E27" s="255"/>
      <c r="F27" s="254"/>
      <c r="G27" s="254"/>
      <c r="H27" s="254"/>
      <c r="I27" s="257">
        <f>SUM(D27:H27)</f>
        <v>95.17</v>
      </c>
    </row>
    <row r="28" spans="1:9" s="189" customFormat="1" x14ac:dyDescent="0.2">
      <c r="A28" s="212" t="s">
        <v>296</v>
      </c>
      <c r="B28" s="150" t="s">
        <v>280</v>
      </c>
      <c r="C28" s="253"/>
      <c r="D28" s="190">
        <v>92.99</v>
      </c>
      <c r="E28" s="253"/>
      <c r="F28" s="190"/>
      <c r="G28" s="190"/>
      <c r="H28" s="190"/>
      <c r="I28" s="343">
        <f>SUM(D28:H28)</f>
        <v>92.99</v>
      </c>
    </row>
    <row r="29" spans="1:9" s="191" customFormat="1" x14ac:dyDescent="0.2">
      <c r="A29" s="343" t="s">
        <v>408</v>
      </c>
      <c r="B29" s="150" t="s">
        <v>280</v>
      </c>
      <c r="C29" s="255"/>
      <c r="D29" s="254">
        <v>79.239999999999995</v>
      </c>
      <c r="E29" s="255"/>
      <c r="F29" s="254"/>
      <c r="G29" s="254"/>
      <c r="H29" s="254"/>
      <c r="I29" s="257">
        <f>SUM(C29:H29)</f>
        <v>79.239999999999995</v>
      </c>
    </row>
    <row r="30" spans="1:9" x14ac:dyDescent="0.2">
      <c r="A30" s="176"/>
      <c r="B30" s="373" t="s">
        <v>221</v>
      </c>
      <c r="C30" s="171"/>
      <c r="D30" s="172"/>
      <c r="E30" s="171"/>
      <c r="F30" s="208"/>
      <c r="G30" s="172"/>
      <c r="H30" s="172"/>
      <c r="I30" s="209"/>
    </row>
    <row r="31" spans="1:9" s="191" customFormat="1" x14ac:dyDescent="0.2">
      <c r="A31" s="337" t="s">
        <v>416</v>
      </c>
      <c r="B31" s="211" t="s">
        <v>277</v>
      </c>
      <c r="C31" s="339"/>
      <c r="D31" s="340"/>
      <c r="E31" s="339"/>
      <c r="F31" s="348"/>
      <c r="G31" s="340">
        <v>166.5</v>
      </c>
      <c r="H31" s="340"/>
      <c r="I31" s="346">
        <f>SUM(C31:H31)</f>
        <v>166.5</v>
      </c>
    </row>
    <row r="32" spans="1:9" s="191" customFormat="1" x14ac:dyDescent="0.2">
      <c r="A32" s="344" t="s">
        <v>414</v>
      </c>
      <c r="B32" s="345" t="s">
        <v>308</v>
      </c>
      <c r="C32" s="349"/>
      <c r="D32" s="340"/>
      <c r="E32" s="339"/>
      <c r="F32" s="340"/>
      <c r="G32" s="348">
        <v>223.5</v>
      </c>
      <c r="H32" s="348"/>
      <c r="I32" s="346">
        <f>SUM(G32:H32)</f>
        <v>223.5</v>
      </c>
    </row>
    <row r="33" spans="1:22" s="191" customFormat="1" x14ac:dyDescent="0.2">
      <c r="A33" s="212" t="s">
        <v>415</v>
      </c>
      <c r="B33" s="126" t="s">
        <v>309</v>
      </c>
      <c r="C33" s="253"/>
      <c r="D33" s="254"/>
      <c r="E33" s="255"/>
      <c r="F33" s="254"/>
      <c r="G33" s="256">
        <v>69</v>
      </c>
      <c r="H33" s="256"/>
      <c r="I33" s="257">
        <f>SUM(G33:H33)</f>
        <v>69</v>
      </c>
    </row>
    <row r="34" spans="1:22" s="191" customFormat="1" x14ac:dyDescent="0.2">
      <c r="A34" s="212"/>
      <c r="B34" s="150" t="s">
        <v>380</v>
      </c>
      <c r="C34" s="253"/>
      <c r="D34" s="254"/>
      <c r="E34" s="255"/>
      <c r="F34" s="254"/>
      <c r="G34" s="256"/>
      <c r="H34" s="256"/>
      <c r="I34" s="257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s="189" customFormat="1" x14ac:dyDescent="0.2">
      <c r="A35" s="212" t="s">
        <v>381</v>
      </c>
      <c r="B35" s="150" t="s">
        <v>454</v>
      </c>
      <c r="C35" s="253"/>
      <c r="D35" s="190"/>
      <c r="E35" s="253"/>
      <c r="F35" s="190"/>
      <c r="G35" s="253"/>
      <c r="H35" s="253">
        <v>100</v>
      </c>
      <c r="I35" s="343">
        <f t="shared" ref="I35:I46" si="2">SUM(H35)</f>
        <v>100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s="189" customFormat="1" x14ac:dyDescent="0.2">
      <c r="A36" s="212" t="s">
        <v>382</v>
      </c>
      <c r="B36" s="150" t="s">
        <v>454</v>
      </c>
      <c r="C36" s="253"/>
      <c r="D36" s="190"/>
      <c r="E36" s="253"/>
      <c r="F36" s="190"/>
      <c r="G36" s="253"/>
      <c r="H36" s="253">
        <v>40</v>
      </c>
      <c r="I36" s="343">
        <f t="shared" si="2"/>
        <v>40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s="189" customFormat="1" x14ac:dyDescent="0.2">
      <c r="A37" s="212" t="s">
        <v>383</v>
      </c>
      <c r="B37" s="150" t="s">
        <v>454</v>
      </c>
      <c r="C37" s="253"/>
      <c r="D37" s="190"/>
      <c r="E37" s="253"/>
      <c r="F37" s="190"/>
      <c r="G37" s="253"/>
      <c r="H37" s="253">
        <v>100</v>
      </c>
      <c r="I37" s="343">
        <f t="shared" si="2"/>
        <v>100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s="189" customFormat="1" x14ac:dyDescent="0.2">
      <c r="A38" s="212" t="s">
        <v>383</v>
      </c>
      <c r="B38" s="150" t="s">
        <v>454</v>
      </c>
      <c r="C38" s="253"/>
      <c r="D38" s="190"/>
      <c r="E38" s="253"/>
      <c r="F38" s="190"/>
      <c r="G38" s="253"/>
      <c r="H38" s="253">
        <v>100</v>
      </c>
      <c r="I38" s="343">
        <f t="shared" si="2"/>
        <v>100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s="189" customFormat="1" x14ac:dyDescent="0.2">
      <c r="A39" s="212" t="s">
        <v>384</v>
      </c>
      <c r="B39" s="150" t="s">
        <v>454</v>
      </c>
      <c r="C39" s="253"/>
      <c r="D39" s="190"/>
      <c r="E39" s="253"/>
      <c r="F39" s="190"/>
      <c r="G39" s="253"/>
      <c r="H39" s="253">
        <v>100</v>
      </c>
      <c r="I39" s="343">
        <f t="shared" si="2"/>
        <v>100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s="189" customFormat="1" x14ac:dyDescent="0.2">
      <c r="A40" s="212" t="s">
        <v>402</v>
      </c>
      <c r="B40" s="150" t="s">
        <v>454</v>
      </c>
      <c r="C40" s="253"/>
      <c r="D40" s="190"/>
      <c r="E40" s="253"/>
      <c r="F40" s="190"/>
      <c r="G40" s="253"/>
      <c r="H40" s="253">
        <v>100</v>
      </c>
      <c r="I40" s="343">
        <f t="shared" si="2"/>
        <v>100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s="189" customFormat="1" x14ac:dyDescent="0.2">
      <c r="A41" s="212" t="s">
        <v>402</v>
      </c>
      <c r="B41" s="150" t="s">
        <v>454</v>
      </c>
      <c r="C41" s="253"/>
      <c r="D41" s="190"/>
      <c r="E41" s="253"/>
      <c r="F41" s="190"/>
      <c r="G41" s="253"/>
      <c r="H41" s="253">
        <v>100</v>
      </c>
      <c r="I41" s="343">
        <f t="shared" si="2"/>
        <v>100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s="374" customFormat="1" x14ac:dyDescent="0.2">
      <c r="A42" s="212" t="s">
        <v>402</v>
      </c>
      <c r="B42" s="150" t="s">
        <v>454</v>
      </c>
      <c r="C42" s="253"/>
      <c r="D42" s="190"/>
      <c r="E42" s="253"/>
      <c r="F42" s="190"/>
      <c r="G42" s="253"/>
      <c r="H42" s="253">
        <v>50</v>
      </c>
      <c r="I42" s="343">
        <f t="shared" si="2"/>
        <v>50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s="374" customFormat="1" x14ac:dyDescent="0.2">
      <c r="A43" s="212" t="s">
        <v>409</v>
      </c>
      <c r="B43" s="150" t="s">
        <v>454</v>
      </c>
      <c r="C43" s="253"/>
      <c r="D43" s="190"/>
      <c r="E43" s="253"/>
      <c r="F43" s="190"/>
      <c r="G43" s="253"/>
      <c r="H43" s="253">
        <v>50</v>
      </c>
      <c r="I43" s="343">
        <f t="shared" si="2"/>
        <v>50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s="374" customFormat="1" x14ac:dyDescent="0.2">
      <c r="A44" s="212" t="s">
        <v>410</v>
      </c>
      <c r="B44" s="150" t="s">
        <v>454</v>
      </c>
      <c r="C44" s="253"/>
      <c r="D44" s="190"/>
      <c r="E44" s="253"/>
      <c r="F44" s="190"/>
      <c r="G44" s="253"/>
      <c r="H44" s="253">
        <v>50</v>
      </c>
      <c r="I44" s="343">
        <f t="shared" si="2"/>
        <v>50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s="374" customFormat="1" x14ac:dyDescent="0.2">
      <c r="A45" s="212" t="s">
        <v>426</v>
      </c>
      <c r="B45" s="150" t="s">
        <v>454</v>
      </c>
      <c r="C45" s="253"/>
      <c r="D45" s="190"/>
      <c r="E45" s="253"/>
      <c r="F45" s="190"/>
      <c r="G45" s="253"/>
      <c r="H45" s="253">
        <v>200</v>
      </c>
      <c r="I45" s="343">
        <f t="shared" si="2"/>
        <v>200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s="374" customFormat="1" x14ac:dyDescent="0.2">
      <c r="A46" s="212" t="s">
        <v>411</v>
      </c>
      <c r="B46" s="150" t="s">
        <v>454</v>
      </c>
      <c r="C46" s="253"/>
      <c r="D46" s="190"/>
      <c r="E46" s="253"/>
      <c r="F46" s="190"/>
      <c r="G46" s="253"/>
      <c r="H46" s="253">
        <v>100</v>
      </c>
      <c r="I46" s="343">
        <f t="shared" si="2"/>
        <v>100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s="191" customFormat="1" ht="13.5" thickBot="1" x14ac:dyDescent="0.25">
      <c r="A47" s="212"/>
      <c r="B47" s="150"/>
      <c r="C47" s="255"/>
      <c r="D47" s="254"/>
      <c r="E47" s="255"/>
      <c r="F47" s="256"/>
      <c r="G47" s="254"/>
      <c r="H47" s="254"/>
      <c r="I47" s="257"/>
      <c r="J47"/>
      <c r="K47"/>
      <c r="L47"/>
      <c r="M47" s="6"/>
      <c r="N47" s="2"/>
      <c r="O47"/>
      <c r="P47"/>
      <c r="Q47"/>
      <c r="R47"/>
      <c r="S47"/>
      <c r="T47"/>
      <c r="U47"/>
      <c r="V47"/>
    </row>
    <row r="48" spans="1:22" ht="13.5" thickBot="1" x14ac:dyDescent="0.25">
      <c r="B48" s="218" t="s">
        <v>6</v>
      </c>
      <c r="C48" s="130">
        <f t="shared" ref="C48:H48" si="3">SUM(C6:C47)</f>
        <v>18000</v>
      </c>
      <c r="D48" s="219">
        <f t="shared" si="3"/>
        <v>307.22000000000003</v>
      </c>
      <c r="E48" s="130">
        <f t="shared" si="3"/>
        <v>874.95</v>
      </c>
      <c r="F48" s="130">
        <f t="shared" si="3"/>
        <v>949.4</v>
      </c>
      <c r="G48" s="130">
        <f t="shared" si="3"/>
        <v>459</v>
      </c>
      <c r="H48" s="130">
        <f t="shared" si="3"/>
        <v>1720.15</v>
      </c>
      <c r="I48" s="217">
        <f>SUM(C48:H48)</f>
        <v>22310.720000000005</v>
      </c>
    </row>
    <row r="49" spans="1:12" x14ac:dyDescent="0.2">
      <c r="G49" s="46"/>
    </row>
    <row r="50" spans="1:12" x14ac:dyDescent="0.2">
      <c r="I50" s="28"/>
    </row>
    <row r="51" spans="1:12" x14ac:dyDescent="0.2">
      <c r="I51" s="44"/>
    </row>
    <row r="52" spans="1:12" x14ac:dyDescent="0.2">
      <c r="B52" s="6"/>
      <c r="I52" s="28"/>
    </row>
    <row r="53" spans="1:12" x14ac:dyDescent="0.2">
      <c r="G53" s="46"/>
      <c r="I53" s="28"/>
    </row>
    <row r="54" spans="1:12" s="54" customFormat="1" x14ac:dyDescent="0.2">
      <c r="A54" s="55"/>
      <c r="C54" s="56"/>
      <c r="D54" s="57"/>
      <c r="E54" s="57"/>
      <c r="F54" s="57"/>
      <c r="G54" s="46"/>
      <c r="H54" s="46"/>
    </row>
    <row r="55" spans="1:12" s="6" customFormat="1" x14ac:dyDescent="0.2">
      <c r="A55" s="58"/>
      <c r="B55" s="54"/>
      <c r="C55" s="36"/>
      <c r="D55" s="46"/>
      <c r="E55" s="36"/>
      <c r="F55" s="46"/>
      <c r="G55" s="46"/>
      <c r="H55" s="46"/>
      <c r="I55" s="59"/>
    </row>
    <row r="56" spans="1:12" s="6" customFormat="1" x14ac:dyDescent="0.2">
      <c r="A56" s="58"/>
      <c r="B56" s="54"/>
      <c r="C56" s="36"/>
      <c r="D56" s="46"/>
      <c r="E56" s="36"/>
      <c r="F56" s="46"/>
      <c r="G56" s="46"/>
      <c r="H56" s="46"/>
      <c r="I56" s="59"/>
    </row>
    <row r="57" spans="1:12" s="6" customFormat="1" x14ac:dyDescent="0.2">
      <c r="A57" s="58"/>
      <c r="B57" s="54"/>
      <c r="C57" s="36"/>
      <c r="D57" s="46"/>
      <c r="E57" s="36"/>
      <c r="F57" s="46"/>
      <c r="G57" s="46"/>
      <c r="H57" s="46"/>
      <c r="I57" s="59"/>
    </row>
    <row r="58" spans="1:12" s="6" customFormat="1" x14ac:dyDescent="0.2">
      <c r="A58" s="58"/>
      <c r="B58" s="54"/>
      <c r="C58" s="36"/>
      <c r="D58" s="46"/>
      <c r="E58" s="36"/>
      <c r="F58" s="46"/>
      <c r="G58" s="46"/>
      <c r="H58" s="46"/>
      <c r="I58" s="59"/>
    </row>
    <row r="59" spans="1:12" s="6" customFormat="1" x14ac:dyDescent="0.2">
      <c r="A59" s="58"/>
      <c r="B59" s="54"/>
      <c r="C59" s="36"/>
      <c r="D59" s="46"/>
      <c r="E59" s="36"/>
      <c r="F59" s="46"/>
      <c r="G59" s="46"/>
      <c r="H59" s="46"/>
      <c r="I59" s="59"/>
    </row>
    <row r="60" spans="1:12" s="6" customFormat="1" x14ac:dyDescent="0.2">
      <c r="A60" s="58"/>
      <c r="B60" s="54"/>
      <c r="C60" s="36"/>
      <c r="D60" s="46"/>
      <c r="E60" s="36"/>
      <c r="F60" s="46"/>
      <c r="G60" s="46"/>
      <c r="H60" s="46"/>
      <c r="I60" s="59"/>
    </row>
    <row r="61" spans="1:12" x14ac:dyDescent="0.2">
      <c r="B61" s="65"/>
      <c r="G61" s="46"/>
      <c r="L61" s="6"/>
    </row>
    <row r="62" spans="1:12" x14ac:dyDescent="0.2">
      <c r="B62" s="65"/>
      <c r="G62" s="46"/>
      <c r="I62" s="28"/>
      <c r="K62" s="1"/>
      <c r="L62" s="6"/>
    </row>
    <row r="63" spans="1:12" x14ac:dyDescent="0.2">
      <c r="G63" s="46"/>
      <c r="L63" s="6"/>
    </row>
    <row r="64" spans="1:12" x14ac:dyDescent="0.2">
      <c r="L64" s="6"/>
    </row>
    <row r="65" spans="2:12" x14ac:dyDescent="0.2">
      <c r="G65" s="46"/>
      <c r="L65" s="6"/>
    </row>
    <row r="66" spans="2:12" x14ac:dyDescent="0.2">
      <c r="B66" s="2"/>
      <c r="C66" s="37"/>
      <c r="D66" s="3"/>
      <c r="E66" s="3"/>
      <c r="F66" s="3"/>
      <c r="G66" s="3"/>
      <c r="H66" s="3"/>
      <c r="L66" s="6"/>
    </row>
    <row r="67" spans="2:12" x14ac:dyDescent="0.2">
      <c r="L67" s="6"/>
    </row>
    <row r="68" spans="2:12" x14ac:dyDescent="0.2">
      <c r="L68" s="6"/>
    </row>
    <row r="69" spans="2:12" x14ac:dyDescent="0.2">
      <c r="L69" s="6"/>
    </row>
    <row r="70" spans="2:12" x14ac:dyDescent="0.2">
      <c r="L70" s="6"/>
    </row>
  </sheetData>
  <phoneticPr fontId="2" type="noConversion"/>
  <printOptions gridLines="1"/>
  <pageMargins left="0" right="0" top="0.98425196850393704" bottom="0.98425196850393704" header="0.51181102362204722" footer="0.51181102362204722"/>
  <pageSetup orientation="landscape" horizontalDpi="300" verticalDpi="300" r:id="rId1"/>
  <headerFooter alignWithMargins="0">
    <oddFooter>Page &amp;P&amp;RBACTONPARISHCOUNCIL-ACCOUNTS2009-2010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16"/>
  <sheetViews>
    <sheetView zoomScaleNormal="100" workbookViewId="0"/>
  </sheetViews>
  <sheetFormatPr defaultRowHeight="12.75" x14ac:dyDescent="0.2"/>
  <cols>
    <col min="1" max="1" width="15.140625" style="1" customWidth="1"/>
    <col min="2" max="2" width="35.42578125" customWidth="1"/>
    <col min="3" max="3" width="14.42578125" style="7" customWidth="1"/>
    <col min="4" max="4" width="16.140625" style="7" customWidth="1"/>
    <col min="5" max="5" width="14" customWidth="1"/>
    <col min="6" max="6" width="5.7109375" customWidth="1"/>
    <col min="10" max="10" width="9.28515625" bestFit="1" customWidth="1"/>
    <col min="17" max="17" width="9.28515625" bestFit="1" customWidth="1"/>
    <col min="25" max="25" width="9.28515625" bestFit="1" customWidth="1"/>
    <col min="34" max="34" width="9.28515625" bestFit="1" customWidth="1"/>
    <col min="42" max="42" width="9.28515625" bestFit="1" customWidth="1"/>
    <col min="49" max="49" width="9.28515625" bestFit="1" customWidth="1"/>
    <col min="58" max="58" width="9.28515625" bestFit="1" customWidth="1"/>
  </cols>
  <sheetData>
    <row r="1" spans="1:6" ht="20.25" x14ac:dyDescent="0.3">
      <c r="A1" s="21"/>
      <c r="B1" s="12" t="s">
        <v>57</v>
      </c>
    </row>
    <row r="2" spans="1:6" ht="15.75" x14ac:dyDescent="0.25">
      <c r="A2" s="26"/>
      <c r="B2" s="18" t="s">
        <v>22</v>
      </c>
      <c r="C2" s="38"/>
      <c r="D2" s="38"/>
    </row>
    <row r="3" spans="1:6" ht="18.75" x14ac:dyDescent="0.25">
      <c r="A3" s="26"/>
      <c r="B3" s="18" t="s">
        <v>457</v>
      </c>
      <c r="C3" s="38"/>
      <c r="D3" s="38"/>
    </row>
    <row r="4" spans="1:6" ht="11.25" customHeight="1" x14ac:dyDescent="0.25">
      <c r="A4" s="22"/>
      <c r="C4" s="285"/>
    </row>
    <row r="5" spans="1:6" x14ac:dyDescent="0.2">
      <c r="A5" s="375">
        <v>45382</v>
      </c>
      <c r="B5" s="158"/>
      <c r="C5" s="375">
        <v>45747</v>
      </c>
      <c r="D5" s="376"/>
    </row>
    <row r="6" spans="1:6" x14ac:dyDescent="0.2">
      <c r="A6" s="39" t="s">
        <v>74</v>
      </c>
      <c r="B6" s="158"/>
      <c r="C6" s="39" t="s">
        <v>74</v>
      </c>
      <c r="D6" s="39"/>
      <c r="E6" s="6"/>
    </row>
    <row r="7" spans="1:6" x14ac:dyDescent="0.2">
      <c r="A7" s="160"/>
      <c r="B7" s="159" t="s">
        <v>23</v>
      </c>
      <c r="C7" s="160"/>
      <c r="D7" s="36"/>
    </row>
    <row r="8" spans="1:6" ht="15" x14ac:dyDescent="0.3">
      <c r="A8" s="151">
        <v>17200</v>
      </c>
      <c r="B8" s="157" t="s">
        <v>194</v>
      </c>
      <c r="C8" s="151">
        <v>18000</v>
      </c>
      <c r="D8" s="151"/>
    </row>
    <row r="9" spans="1:6" ht="16.5" x14ac:dyDescent="0.3">
      <c r="A9" s="271">
        <v>130.28</v>
      </c>
      <c r="B9" s="157" t="s">
        <v>25</v>
      </c>
      <c r="C9" s="271">
        <v>307.22000000000003</v>
      </c>
      <c r="D9" s="156"/>
      <c r="E9" s="13"/>
    </row>
    <row r="10" spans="1:6" ht="16.5" x14ac:dyDescent="0.3">
      <c r="A10" s="151">
        <v>1282.94</v>
      </c>
      <c r="B10" s="157" t="s">
        <v>50</v>
      </c>
      <c r="C10" s="151">
        <v>874.95</v>
      </c>
      <c r="D10" s="151"/>
      <c r="F10" s="13"/>
    </row>
    <row r="11" spans="1:6" ht="16.5" x14ac:dyDescent="0.3">
      <c r="A11" s="151">
        <v>1219.18</v>
      </c>
      <c r="B11" s="157" t="s">
        <v>26</v>
      </c>
      <c r="C11" s="151">
        <v>949.4</v>
      </c>
      <c r="D11" s="151"/>
      <c r="F11" s="13"/>
    </row>
    <row r="12" spans="1:6" ht="16.5" x14ac:dyDescent="0.3">
      <c r="A12" s="151">
        <v>409.5</v>
      </c>
      <c r="B12" s="157" t="s">
        <v>60</v>
      </c>
      <c r="C12" s="151">
        <v>459</v>
      </c>
      <c r="D12" s="151"/>
      <c r="F12" s="13"/>
    </row>
    <row r="13" spans="1:6" ht="15" x14ac:dyDescent="0.3">
      <c r="A13" s="151">
        <v>45.11</v>
      </c>
      <c r="B13" s="157" t="s">
        <v>47</v>
      </c>
      <c r="C13" s="151">
        <v>630.15</v>
      </c>
      <c r="D13" s="151"/>
    </row>
    <row r="14" spans="1:6" ht="15" x14ac:dyDescent="0.3">
      <c r="A14" s="151">
        <v>0</v>
      </c>
      <c r="B14" s="157" t="s">
        <v>37</v>
      </c>
      <c r="C14" s="151">
        <v>1090</v>
      </c>
      <c r="D14" s="151"/>
    </row>
    <row r="15" spans="1:6" ht="15.75" thickBot="1" x14ac:dyDescent="0.35">
      <c r="A15" s="152">
        <f>SUM(A8:A14)</f>
        <v>20287.009999999998</v>
      </c>
      <c r="B15" s="161" t="s">
        <v>28</v>
      </c>
      <c r="C15" s="152">
        <f>SUM(C8:C14)</f>
        <v>22310.720000000005</v>
      </c>
      <c r="D15" s="156"/>
      <c r="E15" s="108"/>
    </row>
    <row r="16" spans="1:6" ht="9" customHeight="1" thickTop="1" x14ac:dyDescent="0.3">
      <c r="A16" s="162"/>
      <c r="B16" s="157"/>
      <c r="C16" s="151"/>
      <c r="D16" s="151"/>
    </row>
    <row r="17" spans="1:6" ht="15" x14ac:dyDescent="0.3">
      <c r="A17" s="162"/>
      <c r="B17" s="162" t="s">
        <v>29</v>
      </c>
      <c r="C17" s="151"/>
      <c r="D17" s="151"/>
    </row>
    <row r="18" spans="1:6" ht="15" x14ac:dyDescent="0.3">
      <c r="A18" s="151">
        <v>6095.4</v>
      </c>
      <c r="B18" s="157" t="s">
        <v>30</v>
      </c>
      <c r="C18" s="151">
        <v>7016</v>
      </c>
      <c r="D18" s="151"/>
    </row>
    <row r="19" spans="1:6" ht="16.5" x14ac:dyDescent="0.3">
      <c r="A19" s="151">
        <v>1157.8800000000001</v>
      </c>
      <c r="B19" s="157" t="s">
        <v>31</v>
      </c>
      <c r="C19" s="151">
        <v>932.59</v>
      </c>
      <c r="D19" s="151"/>
      <c r="F19" s="13"/>
    </row>
    <row r="20" spans="1:6" ht="15" x14ac:dyDescent="0.3">
      <c r="A20" s="151">
        <v>0</v>
      </c>
      <c r="B20" s="157" t="s">
        <v>32</v>
      </c>
      <c r="C20" s="151">
        <v>99</v>
      </c>
      <c r="D20" s="151"/>
    </row>
    <row r="21" spans="1:6" ht="15" x14ac:dyDescent="0.3">
      <c r="A21" s="151">
        <v>1352</v>
      </c>
      <c r="B21" s="157" t="s">
        <v>33</v>
      </c>
      <c r="C21" s="151">
        <v>1539</v>
      </c>
      <c r="D21" s="151"/>
    </row>
    <row r="22" spans="1:6" ht="16.5" x14ac:dyDescent="0.3">
      <c r="A22" s="151">
        <v>2713.05</v>
      </c>
      <c r="B22" s="157" t="s">
        <v>34</v>
      </c>
      <c r="C22" s="151">
        <v>5571.93</v>
      </c>
      <c r="D22" s="151"/>
      <c r="F22" s="13"/>
    </row>
    <row r="23" spans="1:6" ht="16.5" x14ac:dyDescent="0.3">
      <c r="A23" s="151">
        <v>100</v>
      </c>
      <c r="B23" s="157" t="s">
        <v>35</v>
      </c>
      <c r="C23" s="151">
        <v>100</v>
      </c>
      <c r="D23" s="151"/>
      <c r="F23" s="13"/>
    </row>
    <row r="24" spans="1:6" ht="15" x14ac:dyDescent="0.3">
      <c r="A24" s="151">
        <v>1897.1</v>
      </c>
      <c r="B24" s="157" t="s">
        <v>36</v>
      </c>
      <c r="C24" s="151">
        <v>1057.83</v>
      </c>
      <c r="D24" s="151"/>
    </row>
    <row r="25" spans="1:6" ht="16.5" x14ac:dyDescent="0.3">
      <c r="A25" s="151">
        <v>1043.5</v>
      </c>
      <c r="B25" s="157" t="s">
        <v>37</v>
      </c>
      <c r="C25" s="151">
        <v>2099.5</v>
      </c>
      <c r="D25" s="151"/>
      <c r="F25" s="13"/>
    </row>
    <row r="26" spans="1:6" ht="15" x14ac:dyDescent="0.3">
      <c r="A26" s="151">
        <v>4829.74</v>
      </c>
      <c r="B26" s="157" t="s">
        <v>27</v>
      </c>
      <c r="C26" s="151">
        <v>6435.55</v>
      </c>
      <c r="D26" s="151"/>
    </row>
    <row r="27" spans="1:6" ht="15" x14ac:dyDescent="0.3">
      <c r="A27" s="151">
        <v>708.66</v>
      </c>
      <c r="B27" s="157" t="s">
        <v>58</v>
      </c>
      <c r="C27" s="151">
        <v>276.83999999999997</v>
      </c>
      <c r="D27" s="151"/>
    </row>
    <row r="28" spans="1:6" ht="15" x14ac:dyDescent="0.3">
      <c r="A28" s="151">
        <v>0</v>
      </c>
      <c r="B28" s="157" t="s">
        <v>345</v>
      </c>
      <c r="C28" s="151">
        <v>300</v>
      </c>
      <c r="D28" s="151"/>
    </row>
    <row r="29" spans="1:6" ht="15" x14ac:dyDescent="0.3">
      <c r="A29" s="151">
        <v>260.98</v>
      </c>
      <c r="B29" s="157" t="s">
        <v>59</v>
      </c>
      <c r="C29" s="151">
        <v>141.66</v>
      </c>
      <c r="D29" s="151"/>
    </row>
    <row r="30" spans="1:6" ht="15" x14ac:dyDescent="0.3">
      <c r="A30" s="163">
        <v>133.91</v>
      </c>
      <c r="B30" s="157" t="s">
        <v>73</v>
      </c>
      <c r="C30" s="163">
        <v>128.69</v>
      </c>
      <c r="D30" s="151"/>
    </row>
    <row r="31" spans="1:6" ht="15" x14ac:dyDescent="0.3">
      <c r="A31" s="163">
        <v>874.95</v>
      </c>
      <c r="B31" s="157" t="s">
        <v>49</v>
      </c>
      <c r="C31" s="163">
        <v>1926.83</v>
      </c>
      <c r="D31" s="151"/>
    </row>
    <row r="32" spans="1:6" ht="15.75" thickBot="1" x14ac:dyDescent="0.35">
      <c r="A32" s="152">
        <f>SUM(A18:A31)</f>
        <v>21167.17</v>
      </c>
      <c r="B32" s="161" t="s">
        <v>38</v>
      </c>
      <c r="C32" s="152">
        <f>SUM(C18:C31)</f>
        <v>27625.42</v>
      </c>
      <c r="D32" s="156"/>
      <c r="E32" s="108"/>
    </row>
    <row r="33" spans="1:6" ht="10.5" customHeight="1" thickTop="1" x14ac:dyDescent="0.3">
      <c r="A33" s="162"/>
      <c r="B33" s="157"/>
      <c r="C33" s="151"/>
      <c r="D33" s="151"/>
    </row>
    <row r="34" spans="1:6" ht="12.75" customHeight="1" x14ac:dyDescent="0.3">
      <c r="A34" s="385" t="s">
        <v>48</v>
      </c>
      <c r="B34" s="385"/>
      <c r="C34" s="385"/>
      <c r="D34" s="385"/>
    </row>
    <row r="35" spans="1:6" ht="16.5" x14ac:dyDescent="0.3">
      <c r="A35" s="151">
        <v>14772.48</v>
      </c>
      <c r="B35" s="157" t="s">
        <v>456</v>
      </c>
      <c r="C35" s="151">
        <v>13892.32</v>
      </c>
      <c r="D35" s="151"/>
      <c r="E35" s="188"/>
    </row>
    <row r="36" spans="1:6" ht="16.5" x14ac:dyDescent="0.3">
      <c r="A36" s="151">
        <f>A15</f>
        <v>20287.009999999998</v>
      </c>
      <c r="B36" s="157" t="s">
        <v>28</v>
      </c>
      <c r="C36" s="151">
        <f>C15</f>
        <v>22310.720000000005</v>
      </c>
      <c r="D36" s="151"/>
      <c r="E36" s="108"/>
      <c r="F36" s="13"/>
    </row>
    <row r="37" spans="1:6" ht="16.5" x14ac:dyDescent="0.3">
      <c r="A37" s="151">
        <f>A32</f>
        <v>21167.17</v>
      </c>
      <c r="B37" s="161" t="s">
        <v>198</v>
      </c>
      <c r="C37" s="151">
        <f>C32</f>
        <v>27625.42</v>
      </c>
      <c r="D37" s="151"/>
      <c r="E37" s="108"/>
      <c r="F37" s="13"/>
    </row>
    <row r="38" spans="1:6" ht="17.25" thickBot="1" x14ac:dyDescent="0.35">
      <c r="A38" s="153">
        <f>A35+A36-A37</f>
        <v>13892.32</v>
      </c>
      <c r="B38" s="161" t="s">
        <v>355</v>
      </c>
      <c r="C38" s="153">
        <f>C35+C36-C37</f>
        <v>8577.6200000000099</v>
      </c>
      <c r="D38" s="377"/>
      <c r="E38" s="30"/>
    </row>
    <row r="39" spans="1:6" ht="12.75" customHeight="1" x14ac:dyDescent="0.3">
      <c r="A39" s="386" t="s">
        <v>39</v>
      </c>
      <c r="B39" s="386"/>
      <c r="C39" s="386"/>
      <c r="D39" s="386"/>
      <c r="E39" s="1"/>
    </row>
    <row r="40" spans="1:6" ht="16.5" x14ac:dyDescent="0.3">
      <c r="A40" s="154">
        <v>3870.47</v>
      </c>
      <c r="B40" s="157" t="s">
        <v>40</v>
      </c>
      <c r="C40" s="154">
        <v>1843.77</v>
      </c>
      <c r="D40" s="36"/>
      <c r="E40" s="53"/>
      <c r="F40" s="15"/>
    </row>
    <row r="41" spans="1:6" ht="16.5" x14ac:dyDescent="0.3">
      <c r="A41" s="154">
        <v>10021.85</v>
      </c>
      <c r="B41" s="157" t="s">
        <v>41</v>
      </c>
      <c r="C41" s="154">
        <v>6733.85</v>
      </c>
      <c r="D41" s="36"/>
      <c r="E41" s="30"/>
    </row>
    <row r="42" spans="1:6" ht="15.75" thickBot="1" x14ac:dyDescent="0.35">
      <c r="A42" s="155">
        <v>13892.32</v>
      </c>
      <c r="B42" s="157"/>
      <c r="C42" s="155">
        <f>C40+C41</f>
        <v>8577.6200000000008</v>
      </c>
      <c r="D42" s="36"/>
    </row>
    <row r="43" spans="1:6" ht="9" customHeight="1" thickTop="1" x14ac:dyDescent="0.25">
      <c r="A43" s="16"/>
    </row>
    <row r="44" spans="1:6" ht="15.75" x14ac:dyDescent="0.25">
      <c r="A44" s="24" t="s">
        <v>42</v>
      </c>
    </row>
    <row r="45" spans="1:6" ht="18.75" x14ac:dyDescent="0.25">
      <c r="A45" s="24" t="s">
        <v>458</v>
      </c>
      <c r="B45" s="6"/>
      <c r="C45" s="36"/>
      <c r="D45" s="36"/>
    </row>
    <row r="46" spans="1:6" ht="15.75" x14ac:dyDescent="0.25">
      <c r="A46" s="22"/>
    </row>
    <row r="47" spans="1:6" ht="15.75" x14ac:dyDescent="0.25">
      <c r="A47" s="23" t="s">
        <v>53</v>
      </c>
      <c r="C47" s="40" t="s">
        <v>54</v>
      </c>
    </row>
    <row r="48" spans="1:6" ht="15.75" x14ac:dyDescent="0.25">
      <c r="A48" s="14" t="s">
        <v>222</v>
      </c>
      <c r="C48" s="40" t="s">
        <v>55</v>
      </c>
      <c r="D48" s="7" t="s">
        <v>56</v>
      </c>
    </row>
    <row r="49" spans="1:58" ht="15.75" x14ac:dyDescent="0.25">
      <c r="A49" s="23"/>
    </row>
    <row r="50" spans="1:58" ht="15.75" x14ac:dyDescent="0.25">
      <c r="A50" s="23"/>
      <c r="B50" s="27"/>
      <c r="C50" s="40"/>
      <c r="D50" s="38"/>
    </row>
    <row r="51" spans="1:58" ht="15.75" x14ac:dyDescent="0.25">
      <c r="A51" s="23"/>
    </row>
    <row r="52" spans="1:58" ht="15.75" x14ac:dyDescent="0.25">
      <c r="A52" s="23"/>
    </row>
    <row r="53" spans="1:58" ht="15.75" x14ac:dyDescent="0.25">
      <c r="A53" s="23"/>
    </row>
    <row r="54" spans="1:58" ht="20.25" x14ac:dyDescent="0.3">
      <c r="A54" s="21"/>
      <c r="B54" s="21"/>
    </row>
    <row r="55" spans="1:58" ht="15.75" x14ac:dyDescent="0.25">
      <c r="A55" s="25"/>
      <c r="B55" s="25"/>
    </row>
    <row r="56" spans="1:58" ht="15.75" x14ac:dyDescent="0.25">
      <c r="A56" s="24"/>
    </row>
    <row r="57" spans="1:58" ht="15.75" x14ac:dyDescent="0.25">
      <c r="A57" s="24"/>
      <c r="C57" s="36"/>
      <c r="D57" s="36"/>
    </row>
    <row r="58" spans="1:58" ht="15.75" x14ac:dyDescent="0.25">
      <c r="B58" s="13"/>
      <c r="E58" s="17"/>
    </row>
    <row r="59" spans="1:58" ht="15.75" x14ac:dyDescent="0.25">
      <c r="A59" s="46"/>
      <c r="B59" s="13"/>
      <c r="C59" s="29"/>
      <c r="J59" s="13"/>
      <c r="L59" s="13"/>
      <c r="Q59" s="13"/>
      <c r="S59" s="13"/>
      <c r="Y59" s="13"/>
      <c r="AA59" s="13"/>
      <c r="AH59" s="13"/>
      <c r="AJ59" s="13"/>
      <c r="AP59" s="13"/>
      <c r="AR59" s="13"/>
      <c r="AW59" s="13"/>
      <c r="AY59" s="13"/>
      <c r="BF59" s="13"/>
    </row>
    <row r="60" spans="1:58" ht="18.75" x14ac:dyDescent="0.3">
      <c r="A60" s="46"/>
      <c r="B60" s="42"/>
      <c r="C60" s="29"/>
      <c r="E60" s="7"/>
      <c r="J60" s="13"/>
      <c r="L60" s="13"/>
      <c r="Q60" s="13"/>
      <c r="S60" s="13"/>
      <c r="Y60" s="13"/>
      <c r="AA60" s="13"/>
      <c r="AH60" s="13"/>
      <c r="AJ60" s="13"/>
      <c r="AP60" s="13"/>
      <c r="AR60" s="13"/>
      <c r="AW60" s="13"/>
      <c r="AY60" s="13"/>
      <c r="BF60" s="13"/>
    </row>
    <row r="61" spans="1:58" ht="15.75" x14ac:dyDescent="0.25">
      <c r="A61" s="46"/>
      <c r="B61" s="13"/>
      <c r="C61" s="29"/>
      <c r="E61" s="7"/>
      <c r="J61" s="13"/>
      <c r="L61" s="13"/>
      <c r="Q61" s="13"/>
      <c r="S61" s="13"/>
      <c r="Y61" s="13"/>
      <c r="AA61" s="13"/>
      <c r="AH61" s="13"/>
      <c r="AJ61" s="13"/>
      <c r="AP61" s="13"/>
      <c r="AR61" s="13"/>
      <c r="AW61" s="13"/>
      <c r="AY61" s="13"/>
      <c r="BF61" s="13"/>
    </row>
    <row r="62" spans="1:58" ht="18.75" x14ac:dyDescent="0.3">
      <c r="A62" s="46"/>
      <c r="B62" s="42"/>
      <c r="C62" s="29"/>
      <c r="E62" s="7"/>
      <c r="J62" s="13"/>
      <c r="L62" s="13"/>
      <c r="Q62" s="13"/>
      <c r="S62" s="13"/>
      <c r="Y62" s="13"/>
      <c r="AA62" s="13"/>
      <c r="AH62" s="13"/>
      <c r="AJ62" s="13"/>
      <c r="AP62" s="13"/>
      <c r="AR62" s="13"/>
      <c r="AW62" s="13"/>
      <c r="AY62" s="13"/>
      <c r="BF62" s="13"/>
    </row>
    <row r="63" spans="1:58" ht="15.75" x14ac:dyDescent="0.25">
      <c r="A63" s="46"/>
      <c r="B63" s="13"/>
      <c r="C63" s="29"/>
      <c r="E63" s="7"/>
      <c r="J63" s="13"/>
      <c r="L63" s="13"/>
      <c r="Q63" s="13"/>
      <c r="S63" s="13"/>
      <c r="Y63" s="13"/>
      <c r="AA63" s="13"/>
      <c r="AH63" s="13"/>
      <c r="AJ63" s="13"/>
      <c r="AP63" s="13"/>
      <c r="AR63" s="13"/>
      <c r="AW63" s="13"/>
      <c r="AY63" s="13"/>
      <c r="BF63" s="13"/>
    </row>
    <row r="64" spans="1:58" ht="15.75" x14ac:dyDescent="0.25">
      <c r="A64" s="46"/>
      <c r="B64" s="13"/>
      <c r="C64" s="29"/>
      <c r="E64" s="41"/>
      <c r="J64" s="13"/>
      <c r="L64" s="13"/>
      <c r="Q64" s="13"/>
      <c r="S64" s="13"/>
      <c r="Y64" s="13"/>
      <c r="AA64" s="13"/>
      <c r="AH64" s="13"/>
      <c r="AJ64" s="13"/>
      <c r="AP64" s="13"/>
      <c r="AR64" s="13"/>
      <c r="AW64" s="13"/>
      <c r="AY64" s="13"/>
      <c r="BF64" s="13"/>
    </row>
    <row r="65" spans="1:58" ht="15.75" x14ac:dyDescent="0.25">
      <c r="A65" s="24"/>
      <c r="B65" s="13"/>
    </row>
    <row r="66" spans="1:58" ht="15.75" x14ac:dyDescent="0.25">
      <c r="A66" s="46"/>
      <c r="B66" s="13"/>
      <c r="C66" s="29"/>
      <c r="E66" s="41"/>
      <c r="J66" s="13"/>
      <c r="L66" s="13"/>
      <c r="Q66" s="13"/>
      <c r="S66" s="13"/>
      <c r="Y66" s="13"/>
      <c r="AA66" s="13"/>
      <c r="AH66" s="13"/>
      <c r="AJ66" s="13"/>
      <c r="AP66" s="13"/>
      <c r="AR66" s="13"/>
      <c r="AW66" s="13"/>
      <c r="AY66" s="13"/>
      <c r="BF66" s="13"/>
    </row>
    <row r="67" spans="1:58" ht="15.75" x14ac:dyDescent="0.25">
      <c r="A67" s="46"/>
      <c r="B67" s="13"/>
      <c r="C67" s="29"/>
      <c r="E67" s="41"/>
      <c r="J67" s="13"/>
      <c r="L67" s="13"/>
      <c r="Q67" s="13"/>
      <c r="S67" s="13"/>
      <c r="Y67" s="13"/>
      <c r="AA67" s="13"/>
      <c r="AH67" s="13"/>
      <c r="AJ67" s="13"/>
      <c r="AP67" s="13"/>
      <c r="AR67" s="13"/>
      <c r="AW67" s="13"/>
      <c r="AY67" s="13"/>
      <c r="BF67" s="13"/>
    </row>
    <row r="68" spans="1:58" ht="15.75" x14ac:dyDescent="0.25">
      <c r="B68" s="13"/>
      <c r="C68" s="29"/>
      <c r="E68" s="41"/>
      <c r="J68" s="13"/>
      <c r="L68" s="13"/>
      <c r="Q68" s="13"/>
      <c r="S68" s="13"/>
      <c r="Y68" s="13"/>
      <c r="AA68" s="13"/>
      <c r="AH68" s="13"/>
      <c r="AJ68" s="13"/>
      <c r="AP68" s="13"/>
      <c r="AR68" s="13"/>
      <c r="AW68" s="13"/>
      <c r="AY68" s="13"/>
      <c r="BF68" s="13"/>
    </row>
    <row r="69" spans="1:58" ht="15.75" x14ac:dyDescent="0.25">
      <c r="B69" s="13"/>
      <c r="C69" s="29"/>
      <c r="E69" s="41"/>
      <c r="J69" s="13"/>
      <c r="L69" s="13"/>
      <c r="Q69" s="13"/>
      <c r="S69" s="13"/>
      <c r="Y69" s="13"/>
      <c r="AA69" s="13"/>
      <c r="AH69" s="13"/>
      <c r="AJ69" s="13"/>
      <c r="AP69" s="13"/>
      <c r="AR69" s="13"/>
      <c r="AW69" s="13"/>
      <c r="AY69" s="13"/>
      <c r="BF69" s="13"/>
    </row>
    <row r="70" spans="1:58" ht="15.75" x14ac:dyDescent="0.25">
      <c r="A70" s="24"/>
      <c r="B70" s="13"/>
      <c r="E70" s="41"/>
    </row>
    <row r="71" spans="1:58" ht="15.75" x14ac:dyDescent="0.25">
      <c r="A71" s="24"/>
      <c r="B71" s="13"/>
    </row>
    <row r="72" spans="1:58" ht="15.75" x14ac:dyDescent="0.25">
      <c r="A72" s="24"/>
      <c r="B72" s="13"/>
      <c r="E72" s="41"/>
    </row>
    <row r="73" spans="1:58" ht="15.75" x14ac:dyDescent="0.25">
      <c r="A73" s="24"/>
      <c r="B73" s="13"/>
      <c r="E73" s="41"/>
    </row>
    <row r="74" spans="1:58" ht="15.75" x14ac:dyDescent="0.25">
      <c r="A74" s="24"/>
      <c r="B74" s="13"/>
      <c r="C74" s="43"/>
      <c r="E74" s="41"/>
    </row>
    <row r="75" spans="1:58" ht="15.75" x14ac:dyDescent="0.25">
      <c r="A75" s="24"/>
      <c r="B75" s="13"/>
      <c r="C75" s="43"/>
      <c r="E75" s="41"/>
    </row>
    <row r="76" spans="1:58" ht="15.75" x14ac:dyDescent="0.25">
      <c r="A76" s="24"/>
      <c r="B76" s="13"/>
      <c r="C76" s="43"/>
      <c r="E76" s="41"/>
    </row>
    <row r="77" spans="1:58" ht="15.75" x14ac:dyDescent="0.25">
      <c r="A77" s="24"/>
      <c r="B77" s="13"/>
      <c r="C77" s="43"/>
      <c r="E77" s="41"/>
    </row>
    <row r="78" spans="1:58" ht="15.75" x14ac:dyDescent="0.25">
      <c r="A78" s="24"/>
      <c r="B78" s="13"/>
      <c r="C78" s="43"/>
      <c r="E78" s="41"/>
    </row>
    <row r="79" spans="1:58" ht="15.75" x14ac:dyDescent="0.25">
      <c r="A79" s="24"/>
      <c r="B79" s="13"/>
      <c r="C79" s="43"/>
      <c r="E79" s="41"/>
    </row>
    <row r="80" spans="1:58" ht="18.75" x14ac:dyDescent="0.3">
      <c r="A80" s="24"/>
      <c r="B80" s="42"/>
    </row>
    <row r="81" spans="1:5" s="13" customFormat="1" ht="15.75" x14ac:dyDescent="0.25">
      <c r="A81" s="24"/>
      <c r="C81" s="29"/>
      <c r="D81" s="29"/>
    </row>
    <row r="82" spans="1:5" s="13" customFormat="1" ht="15.75" x14ac:dyDescent="0.25">
      <c r="A82" s="24"/>
      <c r="C82" s="29"/>
      <c r="D82" s="29"/>
      <c r="E82" s="15"/>
    </row>
    <row r="83" spans="1:5" s="13" customFormat="1" ht="15.75" x14ac:dyDescent="0.25">
      <c r="A83" s="24"/>
      <c r="C83" s="29"/>
      <c r="D83" s="29"/>
      <c r="E83" s="15"/>
    </row>
    <row r="84" spans="1:5" s="13" customFormat="1" ht="15.75" x14ac:dyDescent="0.25">
      <c r="C84" s="29"/>
      <c r="D84" s="29"/>
      <c r="E84" s="15"/>
    </row>
    <row r="85" spans="1:5" s="13" customFormat="1" ht="15.75" x14ac:dyDescent="0.25">
      <c r="C85" s="29"/>
      <c r="D85" s="29"/>
      <c r="E85" s="15"/>
    </row>
    <row r="86" spans="1:5" s="13" customFormat="1" ht="15.75" x14ac:dyDescent="0.25">
      <c r="C86" s="29"/>
      <c r="D86" s="29"/>
      <c r="E86" s="15"/>
    </row>
    <row r="87" spans="1:5" s="13" customFormat="1" ht="15.75" x14ac:dyDescent="0.25">
      <c r="C87" s="29"/>
      <c r="D87" s="29"/>
      <c r="E87" s="15"/>
    </row>
    <row r="88" spans="1:5" s="13" customFormat="1" ht="15.75" x14ac:dyDescent="0.25">
      <c r="C88" s="29"/>
      <c r="D88" s="29"/>
      <c r="E88" s="15"/>
    </row>
    <row r="89" spans="1:5" s="13" customFormat="1" ht="15.75" x14ac:dyDescent="0.25">
      <c r="C89" s="29"/>
      <c r="D89" s="29"/>
      <c r="E89" s="15"/>
    </row>
    <row r="90" spans="1:5" s="13" customFormat="1" ht="15.75" x14ac:dyDescent="0.25">
      <c r="C90" s="29"/>
      <c r="D90" s="29"/>
      <c r="E90" s="15"/>
    </row>
    <row r="91" spans="1:5" s="13" customFormat="1" ht="15.75" x14ac:dyDescent="0.25">
      <c r="C91" s="29"/>
      <c r="D91" s="29"/>
      <c r="E91" s="15"/>
    </row>
    <row r="92" spans="1:5" s="13" customFormat="1" ht="15.75" x14ac:dyDescent="0.25">
      <c r="C92" s="29"/>
      <c r="D92" s="29"/>
      <c r="E92" s="15"/>
    </row>
    <row r="93" spans="1:5" s="13" customFormat="1" ht="15.75" x14ac:dyDescent="0.25">
      <c r="C93" s="29"/>
      <c r="D93" s="29"/>
      <c r="E93" s="15"/>
    </row>
    <row r="94" spans="1:5" s="13" customFormat="1" ht="18.75" x14ac:dyDescent="0.3">
      <c r="A94" s="24"/>
      <c r="B94" s="42"/>
      <c r="C94" s="29"/>
      <c r="D94" s="29"/>
      <c r="E94" s="24"/>
    </row>
    <row r="95" spans="1:5" s="13" customFormat="1" ht="15.75" x14ac:dyDescent="0.25">
      <c r="A95" s="24"/>
      <c r="C95" s="29"/>
      <c r="D95" s="29"/>
    </row>
    <row r="96" spans="1:5" s="13" customFormat="1" ht="15.75" x14ac:dyDescent="0.25">
      <c r="A96" s="24"/>
      <c r="C96" s="29"/>
      <c r="D96" s="29"/>
    </row>
    <row r="97" spans="1:5" s="14" customFormat="1" ht="15.75" x14ac:dyDescent="0.25">
      <c r="A97" s="23"/>
      <c r="C97" s="40"/>
      <c r="D97" s="40"/>
      <c r="E97" s="23"/>
    </row>
    <row r="98" spans="1:5" s="27" customFormat="1" ht="15.75" x14ac:dyDescent="0.25">
      <c r="A98" s="23"/>
      <c r="C98" s="38"/>
      <c r="D98" s="38"/>
      <c r="E98" s="45"/>
    </row>
    <row r="99" spans="1:5" ht="15.75" x14ac:dyDescent="0.25">
      <c r="A99" s="24"/>
    </row>
    <row r="100" spans="1:5" ht="15.75" x14ac:dyDescent="0.25">
      <c r="A100" s="24"/>
    </row>
    <row r="101" spans="1:5" ht="15.75" x14ac:dyDescent="0.25">
      <c r="A101" s="24"/>
      <c r="E101" s="41"/>
    </row>
    <row r="102" spans="1:5" ht="15.75" x14ac:dyDescent="0.25">
      <c r="A102" s="24"/>
    </row>
    <row r="103" spans="1:5" ht="15.75" x14ac:dyDescent="0.25">
      <c r="A103" s="24"/>
    </row>
    <row r="104" spans="1:5" ht="15.75" x14ac:dyDescent="0.25">
      <c r="A104" s="24"/>
    </row>
    <row r="105" spans="1:5" ht="15.75" x14ac:dyDescent="0.25">
      <c r="A105" s="24"/>
    </row>
    <row r="106" spans="1:5" ht="15.75" x14ac:dyDescent="0.25">
      <c r="A106" s="24"/>
    </row>
    <row r="107" spans="1:5" ht="15.75" x14ac:dyDescent="0.25">
      <c r="A107" s="24"/>
    </row>
    <row r="108" spans="1:5" ht="15.75" x14ac:dyDescent="0.25">
      <c r="A108" s="24"/>
    </row>
    <row r="109" spans="1:5" ht="15.75" x14ac:dyDescent="0.25">
      <c r="A109" s="24"/>
    </row>
    <row r="110" spans="1:5" ht="15.75" x14ac:dyDescent="0.25">
      <c r="A110" s="24"/>
    </row>
    <row r="111" spans="1:5" ht="15.75" x14ac:dyDescent="0.25">
      <c r="A111" s="24"/>
    </row>
    <row r="112" spans="1:5" ht="15.75" x14ac:dyDescent="0.25">
      <c r="A112" s="24"/>
    </row>
    <row r="113" spans="1:1" ht="15.75" x14ac:dyDescent="0.25">
      <c r="A113" s="24"/>
    </row>
    <row r="114" spans="1:1" ht="15.75" x14ac:dyDescent="0.25">
      <c r="A114" s="24"/>
    </row>
    <row r="115" spans="1:1" ht="15.75" x14ac:dyDescent="0.25">
      <c r="A115" s="24"/>
    </row>
    <row r="116" spans="1:1" ht="15.75" x14ac:dyDescent="0.25">
      <c r="A116" s="24"/>
    </row>
  </sheetData>
  <mergeCells count="2">
    <mergeCell ref="A34:D34"/>
    <mergeCell ref="A39:D39"/>
  </mergeCells>
  <phoneticPr fontId="2" type="noConversion"/>
  <pageMargins left="0.74803149606299213" right="0.74803149606299213" top="0" bottom="0.39370078740157483" header="0" footer="0.51181102362204722"/>
  <pageSetup paperSize="9" scale="97" orientation="portrait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workbookViewId="0">
      <selection activeCell="B36" sqref="B36"/>
    </sheetView>
  </sheetViews>
  <sheetFormatPr defaultRowHeight="12.75" x14ac:dyDescent="0.2"/>
  <cols>
    <col min="1" max="1" width="42.28515625" customWidth="1"/>
    <col min="2" max="2" width="7.7109375" bestFit="1" customWidth="1"/>
    <col min="4" max="4" width="49.140625" bestFit="1" customWidth="1"/>
    <col min="5" max="5" width="29.140625" bestFit="1" customWidth="1"/>
  </cols>
  <sheetData>
    <row r="2" spans="1:5" x14ac:dyDescent="0.2">
      <c r="A2" s="2" t="s">
        <v>359</v>
      </c>
    </row>
    <row r="4" spans="1:5" x14ac:dyDescent="0.2">
      <c r="B4" s="2" t="s">
        <v>77</v>
      </c>
      <c r="C4" s="2" t="s">
        <v>94</v>
      </c>
      <c r="D4" s="2" t="s">
        <v>95</v>
      </c>
      <c r="E4" s="2" t="s">
        <v>96</v>
      </c>
    </row>
    <row r="5" spans="1:5" x14ac:dyDescent="0.2">
      <c r="A5" s="66" t="s">
        <v>122</v>
      </c>
      <c r="B5" s="66" t="s">
        <v>86</v>
      </c>
      <c r="C5" s="66" t="s">
        <v>100</v>
      </c>
      <c r="D5" s="180" t="s">
        <v>246</v>
      </c>
      <c r="E5" s="193"/>
    </row>
    <row r="6" spans="1:5" x14ac:dyDescent="0.2">
      <c r="A6" s="66" t="s">
        <v>123</v>
      </c>
      <c r="B6" s="66" t="s">
        <v>86</v>
      </c>
      <c r="C6" s="66" t="s">
        <v>97</v>
      </c>
      <c r="D6" s="66" t="s">
        <v>136</v>
      </c>
      <c r="E6" s="193" t="s">
        <v>96</v>
      </c>
    </row>
    <row r="7" spans="1:5" x14ac:dyDescent="0.2">
      <c r="A7" s="66" t="s">
        <v>128</v>
      </c>
      <c r="B7" s="66" t="s">
        <v>86</v>
      </c>
      <c r="C7" s="66" t="s">
        <v>97</v>
      </c>
      <c r="D7" s="180" t="s">
        <v>245</v>
      </c>
      <c r="E7" s="193" t="s">
        <v>189</v>
      </c>
    </row>
    <row r="8" spans="1:5" x14ac:dyDescent="0.2">
      <c r="A8" s="66" t="s">
        <v>129</v>
      </c>
      <c r="B8" s="66" t="s">
        <v>86</v>
      </c>
      <c r="C8" s="66" t="s">
        <v>97</v>
      </c>
      <c r="D8" s="66" t="s">
        <v>187</v>
      </c>
      <c r="E8" s="193">
        <v>43739</v>
      </c>
    </row>
    <row r="9" spans="1:5" x14ac:dyDescent="0.2">
      <c r="A9" s="66" t="s">
        <v>130</v>
      </c>
      <c r="B9" s="66" t="s">
        <v>86</v>
      </c>
      <c r="C9" s="66" t="s">
        <v>97</v>
      </c>
      <c r="D9" s="66" t="s">
        <v>118</v>
      </c>
      <c r="E9" s="66"/>
    </row>
    <row r="10" spans="1:5" x14ac:dyDescent="0.2">
      <c r="A10" s="66" t="s">
        <v>69</v>
      </c>
      <c r="B10" s="66" t="s">
        <v>124</v>
      </c>
      <c r="C10" s="66" t="s">
        <v>97</v>
      </c>
      <c r="D10" s="66" t="s">
        <v>125</v>
      </c>
      <c r="E10" s="66" t="s">
        <v>126</v>
      </c>
    </row>
    <row r="11" spans="1:5" x14ac:dyDescent="0.2">
      <c r="A11" s="66" t="s">
        <v>184</v>
      </c>
      <c r="B11" s="66" t="s">
        <v>83</v>
      </c>
      <c r="C11" s="66" t="s">
        <v>97</v>
      </c>
      <c r="D11" s="66" t="s">
        <v>185</v>
      </c>
      <c r="E11" s="66" t="s">
        <v>186</v>
      </c>
    </row>
    <row r="12" spans="1:5" x14ac:dyDescent="0.2">
      <c r="A12" s="66" t="s">
        <v>117</v>
      </c>
      <c r="B12" s="66" t="s">
        <v>116</v>
      </c>
      <c r="C12" s="66" t="s">
        <v>97</v>
      </c>
      <c r="D12" s="66" t="s">
        <v>98</v>
      </c>
      <c r="E12" s="66" t="s">
        <v>99</v>
      </c>
    </row>
    <row r="13" spans="1:5" x14ac:dyDescent="0.2">
      <c r="A13" s="66" t="s">
        <v>115</v>
      </c>
      <c r="B13" s="66" t="s">
        <v>116</v>
      </c>
      <c r="C13" s="66" t="s">
        <v>97</v>
      </c>
      <c r="D13" s="66" t="s">
        <v>240</v>
      </c>
      <c r="E13" s="66" t="s">
        <v>121</v>
      </c>
    </row>
    <row r="14" spans="1:5" x14ac:dyDescent="0.2">
      <c r="A14" s="66" t="s">
        <v>114</v>
      </c>
      <c r="B14" s="66" t="s">
        <v>78</v>
      </c>
      <c r="C14" s="66" t="s">
        <v>97</v>
      </c>
      <c r="D14" s="66" t="s">
        <v>118</v>
      </c>
      <c r="E14" s="66" t="s">
        <v>86</v>
      </c>
    </row>
    <row r="15" spans="1:5" x14ac:dyDescent="0.2">
      <c r="A15" s="66" t="s">
        <v>112</v>
      </c>
      <c r="B15" s="66" t="s">
        <v>79</v>
      </c>
      <c r="C15" s="66" t="s">
        <v>97</v>
      </c>
      <c r="D15" s="66" t="s">
        <v>241</v>
      </c>
      <c r="E15" s="66" t="s">
        <v>86</v>
      </c>
    </row>
    <row r="16" spans="1:5" x14ac:dyDescent="0.2">
      <c r="A16" s="66" t="s">
        <v>63</v>
      </c>
      <c r="B16" s="66" t="s">
        <v>78</v>
      </c>
      <c r="C16" s="66" t="s">
        <v>97</v>
      </c>
      <c r="D16" s="66" t="s">
        <v>200</v>
      </c>
      <c r="E16" s="66" t="s">
        <v>113</v>
      </c>
    </row>
    <row r="17" spans="1:5" x14ac:dyDescent="0.2">
      <c r="A17" s="66" t="s">
        <v>80</v>
      </c>
      <c r="B17" s="66" t="s">
        <v>78</v>
      </c>
      <c r="C17" s="66" t="s">
        <v>97</v>
      </c>
      <c r="D17" s="66" t="s">
        <v>118</v>
      </c>
      <c r="E17" s="66" t="s">
        <v>176</v>
      </c>
    </row>
    <row r="18" spans="1:5" x14ac:dyDescent="0.2">
      <c r="A18" s="66" t="s">
        <v>81</v>
      </c>
      <c r="B18" s="66" t="s">
        <v>78</v>
      </c>
      <c r="C18" s="66" t="s">
        <v>97</v>
      </c>
      <c r="D18" s="66" t="s">
        <v>118</v>
      </c>
      <c r="E18" s="66" t="s">
        <v>101</v>
      </c>
    </row>
    <row r="19" spans="1:5" x14ac:dyDescent="0.2">
      <c r="A19" s="66" t="s">
        <v>82</v>
      </c>
      <c r="B19" s="66" t="s">
        <v>83</v>
      </c>
      <c r="C19" s="66" t="s">
        <v>97</v>
      </c>
      <c r="D19" s="66" t="s">
        <v>118</v>
      </c>
      <c r="E19" s="66" t="s">
        <v>193</v>
      </c>
    </row>
    <row r="20" spans="1:5" x14ac:dyDescent="0.2">
      <c r="A20" s="66" t="s">
        <v>84</v>
      </c>
      <c r="B20" s="66" t="s">
        <v>83</v>
      </c>
      <c r="C20" s="66" t="s">
        <v>97</v>
      </c>
      <c r="D20" s="66" t="s">
        <v>127</v>
      </c>
      <c r="E20" s="66" t="s">
        <v>86</v>
      </c>
    </row>
    <row r="21" spans="1:5" x14ac:dyDescent="0.2">
      <c r="A21" s="66" t="s">
        <v>85</v>
      </c>
      <c r="B21" s="66" t="s">
        <v>86</v>
      </c>
      <c r="C21" s="66" t="s">
        <v>97</v>
      </c>
      <c r="D21" s="66" t="s">
        <v>102</v>
      </c>
      <c r="E21" s="66" t="s">
        <v>103</v>
      </c>
    </row>
    <row r="22" spans="1:5" x14ac:dyDescent="0.2">
      <c r="A22" s="66" t="s">
        <v>87</v>
      </c>
      <c r="B22" s="66" t="s">
        <v>83</v>
      </c>
      <c r="C22" s="66" t="s">
        <v>97</v>
      </c>
      <c r="D22" s="66" t="s">
        <v>104</v>
      </c>
      <c r="E22" s="66" t="s">
        <v>119</v>
      </c>
    </row>
    <row r="23" spans="1:5" x14ac:dyDescent="0.2">
      <c r="A23" s="66" t="s">
        <v>88</v>
      </c>
      <c r="B23" s="66" t="s">
        <v>83</v>
      </c>
      <c r="C23" s="66" t="s">
        <v>97</v>
      </c>
      <c r="D23" s="66" t="s">
        <v>445</v>
      </c>
      <c r="E23" s="66" t="s">
        <v>446</v>
      </c>
    </row>
    <row r="24" spans="1:5" x14ac:dyDescent="0.2">
      <c r="A24" s="66" t="s">
        <v>89</v>
      </c>
      <c r="B24" s="66" t="s">
        <v>83</v>
      </c>
      <c r="C24" s="66" t="s">
        <v>97</v>
      </c>
      <c r="D24" s="66" t="s">
        <v>105</v>
      </c>
      <c r="E24" s="66" t="s">
        <v>106</v>
      </c>
    </row>
    <row r="25" spans="1:5" x14ac:dyDescent="0.2">
      <c r="A25" s="66" t="s">
        <v>68</v>
      </c>
      <c r="B25" s="66" t="s">
        <v>83</v>
      </c>
      <c r="C25" s="66" t="s">
        <v>97</v>
      </c>
      <c r="D25" s="66" t="s">
        <v>107</v>
      </c>
      <c r="E25" s="66" t="s">
        <v>108</v>
      </c>
    </row>
    <row r="26" spans="1:5" x14ac:dyDescent="0.2">
      <c r="A26" s="66" t="s">
        <v>67</v>
      </c>
      <c r="B26" s="66" t="s">
        <v>83</v>
      </c>
      <c r="C26" s="66" t="s">
        <v>97</v>
      </c>
      <c r="D26" s="66" t="s">
        <v>120</v>
      </c>
      <c r="E26" s="66" t="s">
        <v>96</v>
      </c>
    </row>
    <row r="27" spans="1:5" x14ac:dyDescent="0.2">
      <c r="A27" s="66" t="s">
        <v>90</v>
      </c>
      <c r="B27" s="66" t="s">
        <v>83</v>
      </c>
      <c r="C27" s="66" t="s">
        <v>97</v>
      </c>
      <c r="D27" s="66" t="s">
        <v>109</v>
      </c>
      <c r="E27" s="66" t="s">
        <v>110</v>
      </c>
    </row>
    <row r="28" spans="1:5" x14ac:dyDescent="0.2">
      <c r="A28" s="66" t="s">
        <v>91</v>
      </c>
      <c r="B28" s="66" t="s">
        <v>92</v>
      </c>
      <c r="C28" s="66" t="s">
        <v>97</v>
      </c>
      <c r="D28" s="66" t="s">
        <v>111</v>
      </c>
      <c r="E28" s="66" t="s">
        <v>110</v>
      </c>
    </row>
    <row r="29" spans="1:5" x14ac:dyDescent="0.2">
      <c r="A29" s="66" t="s">
        <v>137</v>
      </c>
      <c r="B29" s="66" t="s">
        <v>86</v>
      </c>
      <c r="C29" s="66" t="s">
        <v>97</v>
      </c>
      <c r="D29" s="66" t="s">
        <v>138</v>
      </c>
      <c r="E29" s="66" t="s">
        <v>447</v>
      </c>
    </row>
    <row r="30" spans="1:5" x14ac:dyDescent="0.2">
      <c r="A30" s="66" t="s">
        <v>177</v>
      </c>
      <c r="B30" s="66" t="s">
        <v>86</v>
      </c>
      <c r="C30" s="66" t="s">
        <v>97</v>
      </c>
      <c r="D30" s="66" t="s">
        <v>178</v>
      </c>
      <c r="E30" s="66" t="s">
        <v>199</v>
      </c>
    </row>
    <row r="31" spans="1:5" x14ac:dyDescent="0.2">
      <c r="A31" s="66" t="s">
        <v>207</v>
      </c>
      <c r="B31" s="66" t="s">
        <v>92</v>
      </c>
      <c r="C31" s="66" t="s">
        <v>100</v>
      </c>
      <c r="D31" s="66" t="s">
        <v>208</v>
      </c>
      <c r="E31" s="66" t="s">
        <v>209</v>
      </c>
    </row>
    <row r="32" spans="1:5" ht="38.25" x14ac:dyDescent="0.2">
      <c r="A32" s="66" t="s">
        <v>210</v>
      </c>
      <c r="B32" s="66" t="s">
        <v>92</v>
      </c>
      <c r="C32" s="66" t="s">
        <v>100</v>
      </c>
      <c r="D32" s="194" t="s">
        <v>211</v>
      </c>
      <c r="E32" s="180" t="s">
        <v>101</v>
      </c>
    </row>
    <row r="33" spans="1:5" x14ac:dyDescent="0.2">
      <c r="A33" s="66" t="s">
        <v>137</v>
      </c>
      <c r="B33" s="66" t="s">
        <v>213</v>
      </c>
      <c r="C33" s="66" t="s">
        <v>97</v>
      </c>
      <c r="D33" s="194" t="s">
        <v>214</v>
      </c>
      <c r="E33" s="180" t="s">
        <v>239</v>
      </c>
    </row>
    <row r="35" spans="1:5" x14ac:dyDescent="0.2">
      <c r="A35" s="2" t="s">
        <v>93</v>
      </c>
    </row>
    <row r="36" spans="1:5" x14ac:dyDescent="0.2">
      <c r="A36" s="2" t="s">
        <v>360</v>
      </c>
    </row>
  </sheetData>
  <phoneticPr fontId="2" type="noConversion"/>
  <pageMargins left="0.75" right="0.75" top="1" bottom="1" header="0.5" footer="0.5"/>
  <pageSetup paperSize="9" scale="90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24" zoomScaleNormal="100" workbookViewId="0">
      <selection activeCell="I51" sqref="I51"/>
    </sheetView>
  </sheetViews>
  <sheetFormatPr defaultRowHeight="12.75" x14ac:dyDescent="0.2"/>
  <cols>
    <col min="1" max="1" width="29" customWidth="1"/>
    <col min="2" max="2" width="12.42578125" customWidth="1"/>
    <col min="3" max="3" width="9.140625" style="6"/>
    <col min="4" max="4" width="10.42578125" customWidth="1"/>
    <col min="5" max="5" width="48.5703125" bestFit="1" customWidth="1"/>
  </cols>
  <sheetData>
    <row r="1" spans="1:5" x14ac:dyDescent="0.2">
      <c r="A1" s="52" t="s">
        <v>140</v>
      </c>
      <c r="B1" s="361"/>
      <c r="C1" s="361"/>
      <c r="D1" s="362"/>
      <c r="E1" s="363" t="s">
        <v>164</v>
      </c>
    </row>
    <row r="2" spans="1:5" x14ac:dyDescent="0.2">
      <c r="A2" s="50"/>
      <c r="B2" s="364"/>
      <c r="C2" s="364"/>
      <c r="D2" s="364"/>
      <c r="E2" s="365"/>
    </row>
    <row r="3" spans="1:5" x14ac:dyDescent="0.2">
      <c r="A3" s="51" t="s">
        <v>141</v>
      </c>
      <c r="B3" s="364" t="s">
        <v>57</v>
      </c>
      <c r="C3" s="228"/>
      <c r="D3" s="9"/>
      <c r="E3" s="366"/>
    </row>
    <row r="4" spans="1:5" x14ac:dyDescent="0.2">
      <c r="A4" s="51"/>
      <c r="B4" s="9"/>
      <c r="C4" s="228"/>
      <c r="D4" s="9"/>
      <c r="E4" s="10"/>
    </row>
    <row r="5" spans="1:5" x14ac:dyDescent="0.2">
      <c r="A5" s="51" t="s">
        <v>142</v>
      </c>
      <c r="B5" s="9"/>
      <c r="C5" s="228"/>
      <c r="D5" s="9"/>
      <c r="E5" s="10"/>
    </row>
    <row r="6" spans="1:5" x14ac:dyDescent="0.2">
      <c r="A6" s="51" t="s">
        <v>143</v>
      </c>
      <c r="B6" s="9"/>
      <c r="C6" s="228"/>
      <c r="D6" s="9"/>
      <c r="E6" s="10"/>
    </row>
    <row r="7" spans="1:5" ht="13.5" thickBot="1" x14ac:dyDescent="0.25">
      <c r="A7" s="51"/>
      <c r="B7" s="9"/>
      <c r="C7" s="228"/>
      <c r="D7" s="9"/>
      <c r="E7" s="10"/>
    </row>
    <row r="8" spans="1:5" ht="25.5" x14ac:dyDescent="0.2">
      <c r="A8" s="67"/>
      <c r="B8" s="67" t="s">
        <v>242</v>
      </c>
      <c r="C8" s="67" t="s">
        <v>418</v>
      </c>
      <c r="D8" s="67" t="s">
        <v>165</v>
      </c>
      <c r="E8" s="68" t="s">
        <v>166</v>
      </c>
    </row>
    <row r="9" spans="1:5" ht="13.5" thickBot="1" x14ac:dyDescent="0.25">
      <c r="A9" s="69" t="s">
        <v>144</v>
      </c>
      <c r="B9" s="70" t="s">
        <v>74</v>
      </c>
      <c r="C9" s="70" t="s">
        <v>74</v>
      </c>
      <c r="D9" s="70" t="s">
        <v>188</v>
      </c>
      <c r="E9" s="166"/>
    </row>
    <row r="10" spans="1:5" x14ac:dyDescent="0.2">
      <c r="A10" s="67" t="s">
        <v>145</v>
      </c>
      <c r="B10" s="258"/>
      <c r="C10" s="233"/>
      <c r="D10" s="84"/>
      <c r="E10" s="230"/>
    </row>
    <row r="11" spans="1:5" x14ac:dyDescent="0.2">
      <c r="A11" s="72" t="s">
        <v>146</v>
      </c>
      <c r="B11" s="259">
        <v>14772</v>
      </c>
      <c r="C11" s="234">
        <v>13892</v>
      </c>
      <c r="D11" s="165" t="s">
        <v>448</v>
      </c>
      <c r="E11" s="169"/>
    </row>
    <row r="12" spans="1:5" ht="12.75" customHeight="1" x14ac:dyDescent="0.2">
      <c r="A12" s="75"/>
      <c r="B12" s="260"/>
      <c r="C12" s="235"/>
      <c r="D12" s="85"/>
      <c r="E12" s="82"/>
    </row>
    <row r="13" spans="1:5" ht="13.5" thickBot="1" x14ac:dyDescent="0.25">
      <c r="A13" s="76"/>
      <c r="B13" s="261"/>
      <c r="C13" s="236"/>
      <c r="D13" s="89"/>
      <c r="E13" s="76"/>
    </row>
    <row r="14" spans="1:5" x14ac:dyDescent="0.2">
      <c r="A14" s="67" t="s">
        <v>147</v>
      </c>
      <c r="B14" s="262"/>
      <c r="C14" s="237"/>
      <c r="D14" s="71"/>
      <c r="E14" s="167"/>
    </row>
    <row r="15" spans="1:5" x14ac:dyDescent="0.2">
      <c r="A15" s="82" t="s">
        <v>24</v>
      </c>
      <c r="B15" s="263">
        <v>17200</v>
      </c>
      <c r="C15" s="238">
        <v>18000</v>
      </c>
      <c r="D15" s="164" t="s">
        <v>427</v>
      </c>
      <c r="E15" s="167" t="s">
        <v>419</v>
      </c>
    </row>
    <row r="16" spans="1:5" x14ac:dyDescent="0.2">
      <c r="A16" s="82"/>
      <c r="B16" s="263"/>
      <c r="C16" s="238"/>
      <c r="D16" s="73"/>
      <c r="E16" s="167" t="s">
        <v>450</v>
      </c>
    </row>
    <row r="17" spans="1:5" ht="13.5" thickBot="1" x14ac:dyDescent="0.25">
      <c r="A17" s="76"/>
      <c r="B17" s="264"/>
      <c r="C17" s="239"/>
      <c r="D17" s="77"/>
      <c r="E17" s="79"/>
    </row>
    <row r="18" spans="1:5" x14ac:dyDescent="0.2">
      <c r="A18" s="67" t="s">
        <v>148</v>
      </c>
      <c r="B18" s="258"/>
      <c r="C18" s="233"/>
      <c r="D18" s="71"/>
      <c r="E18" s="168"/>
    </row>
    <row r="19" spans="1:5" x14ac:dyDescent="0.2">
      <c r="A19" s="72" t="s">
        <v>149</v>
      </c>
      <c r="B19" s="260">
        <v>3087</v>
      </c>
      <c r="C19" s="235">
        <v>4311</v>
      </c>
      <c r="D19" s="165" t="s">
        <v>428</v>
      </c>
      <c r="E19" s="167" t="s">
        <v>451</v>
      </c>
    </row>
    <row r="20" spans="1:5" x14ac:dyDescent="0.2">
      <c r="A20" s="72"/>
      <c r="B20" s="260"/>
      <c r="C20" s="235"/>
      <c r="D20" s="73"/>
      <c r="E20" s="167" t="s">
        <v>452</v>
      </c>
    </row>
    <row r="21" spans="1:5" x14ac:dyDescent="0.2">
      <c r="A21" s="72"/>
      <c r="B21" s="260"/>
      <c r="C21" s="235"/>
      <c r="D21" s="73"/>
      <c r="E21" s="167" t="s">
        <v>432</v>
      </c>
    </row>
    <row r="22" spans="1:5" ht="13.5" thickBot="1" x14ac:dyDescent="0.25">
      <c r="A22" s="76"/>
      <c r="B22" s="261"/>
      <c r="C22" s="236"/>
      <c r="D22" s="77"/>
      <c r="E22" s="79"/>
    </row>
    <row r="23" spans="1:5" x14ac:dyDescent="0.2">
      <c r="A23" s="67" t="s">
        <v>150</v>
      </c>
      <c r="B23" s="258"/>
      <c r="C23" s="233"/>
      <c r="D23" s="71"/>
      <c r="E23" s="78"/>
    </row>
    <row r="24" spans="1:5" x14ac:dyDescent="0.2">
      <c r="A24" s="72" t="s">
        <v>151</v>
      </c>
      <c r="B24" s="259">
        <v>6095</v>
      </c>
      <c r="C24" s="234">
        <v>7016</v>
      </c>
      <c r="D24" s="164" t="s">
        <v>449</v>
      </c>
      <c r="E24" s="167" t="s">
        <v>420</v>
      </c>
    </row>
    <row r="25" spans="1:5" ht="13.5" thickBot="1" x14ac:dyDescent="0.25">
      <c r="A25" s="76"/>
      <c r="B25" s="261"/>
      <c r="C25" s="236"/>
      <c r="D25" s="77"/>
      <c r="E25" s="76"/>
    </row>
    <row r="26" spans="1:5" x14ac:dyDescent="0.2">
      <c r="A26" s="67" t="s">
        <v>152</v>
      </c>
      <c r="B26" s="258"/>
      <c r="C26" s="233"/>
      <c r="D26" s="71"/>
      <c r="E26" s="80"/>
    </row>
    <row r="27" spans="1:5" x14ac:dyDescent="0.2">
      <c r="A27" s="72" t="s">
        <v>153</v>
      </c>
      <c r="B27" s="265" t="s">
        <v>154</v>
      </c>
      <c r="C27" s="240" t="s">
        <v>154</v>
      </c>
      <c r="D27" s="81" t="s">
        <v>168</v>
      </c>
      <c r="E27" s="82"/>
    </row>
    <row r="28" spans="1:5" ht="13.5" thickBot="1" x14ac:dyDescent="0.25">
      <c r="A28" s="83" t="s">
        <v>155</v>
      </c>
      <c r="B28" s="261"/>
      <c r="C28" s="236"/>
      <c r="D28" s="77"/>
      <c r="E28" s="76"/>
    </row>
    <row r="29" spans="1:5" x14ac:dyDescent="0.2">
      <c r="A29" s="67" t="s">
        <v>156</v>
      </c>
      <c r="B29" s="258"/>
      <c r="C29" s="233"/>
      <c r="D29" s="84"/>
      <c r="E29" s="168"/>
    </row>
    <row r="30" spans="1:5" x14ac:dyDescent="0.2">
      <c r="A30" s="72" t="s">
        <v>157</v>
      </c>
      <c r="B30" s="259">
        <v>15072</v>
      </c>
      <c r="C30" s="234">
        <v>20609</v>
      </c>
      <c r="D30" s="165" t="s">
        <v>429</v>
      </c>
      <c r="E30" s="167" t="s">
        <v>430</v>
      </c>
    </row>
    <row r="31" spans="1:5" x14ac:dyDescent="0.2">
      <c r="A31" s="72"/>
      <c r="B31" s="259"/>
      <c r="C31" s="234"/>
      <c r="D31" s="85"/>
      <c r="E31" s="167" t="s">
        <v>435</v>
      </c>
    </row>
    <row r="32" spans="1:5" x14ac:dyDescent="0.2">
      <c r="A32" s="72"/>
      <c r="B32" s="259"/>
      <c r="C32" s="234"/>
      <c r="D32" s="85"/>
      <c r="E32" s="167" t="s">
        <v>421</v>
      </c>
    </row>
    <row r="33" spans="1:5" x14ac:dyDescent="0.2">
      <c r="A33" s="72"/>
      <c r="B33" s="259"/>
      <c r="C33" s="234"/>
      <c r="D33" s="85"/>
      <c r="E33" s="167" t="s">
        <v>422</v>
      </c>
    </row>
    <row r="34" spans="1:5" x14ac:dyDescent="0.2">
      <c r="A34" s="72"/>
      <c r="B34" s="259"/>
      <c r="C34" s="234"/>
      <c r="D34" s="85"/>
      <c r="E34" s="380">
        <v>1256</v>
      </c>
    </row>
    <row r="35" spans="1:5" x14ac:dyDescent="0.2">
      <c r="A35" s="72"/>
      <c r="B35" s="259"/>
      <c r="C35" s="234"/>
      <c r="D35" s="85"/>
      <c r="E35" s="167" t="s">
        <v>423</v>
      </c>
    </row>
    <row r="36" spans="1:5" x14ac:dyDescent="0.2">
      <c r="A36" s="72"/>
      <c r="B36" s="259"/>
      <c r="C36" s="234"/>
      <c r="D36" s="85"/>
      <c r="E36" s="167" t="s">
        <v>433</v>
      </c>
    </row>
    <row r="37" spans="1:5" x14ac:dyDescent="0.2">
      <c r="A37" s="72"/>
      <c r="B37" s="259"/>
      <c r="C37" s="234"/>
      <c r="D37" s="85"/>
      <c r="E37" s="379" t="s">
        <v>434</v>
      </c>
    </row>
    <row r="38" spans="1:5" ht="13.5" thickBot="1" x14ac:dyDescent="0.25">
      <c r="A38" s="76"/>
      <c r="B38" s="261"/>
      <c r="C38" s="236"/>
      <c r="D38" s="89"/>
      <c r="E38" s="231" t="s">
        <v>453</v>
      </c>
    </row>
    <row r="39" spans="1:5" x14ac:dyDescent="0.2">
      <c r="A39" s="67" t="s">
        <v>158</v>
      </c>
      <c r="B39" s="258"/>
      <c r="C39" s="233"/>
      <c r="D39" s="84"/>
      <c r="E39" s="72"/>
    </row>
    <row r="40" spans="1:5" ht="15.75" customHeight="1" x14ac:dyDescent="0.2">
      <c r="A40" s="74" t="s">
        <v>146</v>
      </c>
      <c r="B40" s="259">
        <v>13892</v>
      </c>
      <c r="C40" s="234">
        <v>8578</v>
      </c>
      <c r="D40" s="165" t="s">
        <v>431</v>
      </c>
      <c r="E40" s="169" t="s">
        <v>247</v>
      </c>
    </row>
    <row r="41" spans="1:5" ht="12.75" customHeight="1" x14ac:dyDescent="0.2">
      <c r="A41" s="74"/>
      <c r="B41" s="259"/>
      <c r="C41" s="234"/>
      <c r="D41" s="85"/>
      <c r="E41" s="87" t="s">
        <v>436</v>
      </c>
    </row>
    <row r="42" spans="1:5" ht="12.75" customHeight="1" x14ac:dyDescent="0.2">
      <c r="A42" s="74"/>
      <c r="B42" s="259"/>
      <c r="C42" s="234"/>
      <c r="D42" s="85"/>
      <c r="E42" s="87" t="s">
        <v>437</v>
      </c>
    </row>
    <row r="43" spans="1:5" ht="12.75" customHeight="1" x14ac:dyDescent="0.2">
      <c r="A43" s="74"/>
      <c r="B43" s="259"/>
      <c r="C43" s="234"/>
      <c r="D43" s="85"/>
      <c r="E43" s="86" t="s">
        <v>167</v>
      </c>
    </row>
    <row r="44" spans="1:5" ht="12.75" customHeight="1" x14ac:dyDescent="0.2">
      <c r="A44" s="74"/>
      <c r="B44" s="259"/>
      <c r="C44" s="234"/>
      <c r="D44" s="85"/>
      <c r="E44" s="87" t="s">
        <v>438</v>
      </c>
    </row>
    <row r="45" spans="1:5" x14ac:dyDescent="0.2">
      <c r="A45" s="74"/>
      <c r="B45" s="259"/>
      <c r="C45" s="234"/>
      <c r="D45" s="85"/>
      <c r="E45" s="87" t="s">
        <v>439</v>
      </c>
    </row>
    <row r="46" spans="1:5" x14ac:dyDescent="0.2">
      <c r="A46" s="74"/>
      <c r="B46" s="259"/>
      <c r="C46" s="234"/>
      <c r="D46" s="85"/>
      <c r="E46" s="88" t="s">
        <v>440</v>
      </c>
    </row>
    <row r="47" spans="1:5" x14ac:dyDescent="0.2">
      <c r="A47" s="74"/>
      <c r="B47" s="259"/>
      <c r="C47" s="234"/>
      <c r="D47" s="85"/>
      <c r="E47" s="88" t="s">
        <v>441</v>
      </c>
    </row>
    <row r="48" spans="1:5" ht="13.5" thickBot="1" x14ac:dyDescent="0.25">
      <c r="A48" s="83"/>
      <c r="B48" s="261"/>
      <c r="C48" s="236"/>
      <c r="D48" s="89"/>
      <c r="E48" s="268"/>
    </row>
    <row r="49" spans="1:5" ht="12.75" customHeight="1" x14ac:dyDescent="0.2">
      <c r="A49" s="67" t="s">
        <v>159</v>
      </c>
      <c r="B49" s="258"/>
      <c r="C49" s="233"/>
      <c r="D49" s="84"/>
      <c r="E49" s="230"/>
    </row>
    <row r="50" spans="1:5" ht="77.25" customHeight="1" x14ac:dyDescent="0.2">
      <c r="A50" s="266" t="s">
        <v>160</v>
      </c>
      <c r="B50" s="267">
        <v>261688</v>
      </c>
      <c r="C50" s="378">
        <v>263588</v>
      </c>
      <c r="D50" s="269" t="s">
        <v>443</v>
      </c>
      <c r="E50" s="232" t="s">
        <v>442</v>
      </c>
    </row>
    <row r="51" spans="1:5" ht="84.75" customHeight="1" thickBot="1" x14ac:dyDescent="0.25">
      <c r="A51" s="83"/>
      <c r="B51" s="261"/>
      <c r="C51" s="236"/>
      <c r="D51" s="89"/>
      <c r="E51" s="270" t="s">
        <v>444</v>
      </c>
    </row>
    <row r="52" spans="1:5" x14ac:dyDescent="0.2">
      <c r="A52" s="67" t="s">
        <v>161</v>
      </c>
      <c r="B52" s="258"/>
      <c r="C52" s="233"/>
      <c r="D52" s="71"/>
      <c r="E52" s="168"/>
    </row>
    <row r="53" spans="1:5" x14ac:dyDescent="0.2">
      <c r="A53" s="72" t="s">
        <v>162</v>
      </c>
      <c r="B53" s="265" t="s">
        <v>163</v>
      </c>
      <c r="C53" s="240" t="s">
        <v>163</v>
      </c>
      <c r="D53" s="81" t="s">
        <v>169</v>
      </c>
      <c r="E53" s="82"/>
    </row>
    <row r="54" spans="1:5" ht="13.5" thickBot="1" x14ac:dyDescent="0.25">
      <c r="A54" s="83"/>
      <c r="B54" s="261"/>
      <c r="C54" s="236"/>
      <c r="D54" s="90"/>
      <c r="E54" s="76"/>
    </row>
  </sheetData>
  <phoneticPr fontId="2" type="noConversion"/>
  <pageMargins left="0.75" right="0.75" top="1" bottom="1" header="0.5" footer="0.5"/>
  <pageSetup paperSize="9" scale="79" orientation="portrait" verticalDpi="200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37" sqref="A37"/>
    </sheetView>
  </sheetViews>
  <sheetFormatPr defaultRowHeight="12.75" x14ac:dyDescent="0.2"/>
  <cols>
    <col min="1" max="1" width="71.140625" customWidth="1"/>
    <col min="2" max="2" width="14.28515625" bestFit="1" customWidth="1"/>
    <col min="3" max="3" width="10.7109375" customWidth="1"/>
  </cols>
  <sheetData>
    <row r="1" spans="1:3" x14ac:dyDescent="0.2">
      <c r="A1" s="63" t="s">
        <v>57</v>
      </c>
    </row>
    <row r="2" spans="1:3" x14ac:dyDescent="0.2">
      <c r="A2" s="63" t="s">
        <v>70</v>
      </c>
    </row>
    <row r="3" spans="1:3" x14ac:dyDescent="0.2">
      <c r="A3" s="63" t="s">
        <v>361</v>
      </c>
    </row>
    <row r="6" spans="1:3" ht="15.75" x14ac:dyDescent="0.25">
      <c r="A6" s="48" t="s">
        <v>71</v>
      </c>
      <c r="B6" s="47"/>
    </row>
    <row r="7" spans="1:3" ht="15.75" x14ac:dyDescent="0.25">
      <c r="A7" s="48" t="s">
        <v>172</v>
      </c>
      <c r="B7" s="149" t="s">
        <v>406</v>
      </c>
    </row>
    <row r="8" spans="1:3" x14ac:dyDescent="0.2">
      <c r="A8" s="2"/>
      <c r="B8" s="2"/>
      <c r="C8" s="2"/>
    </row>
    <row r="9" spans="1:3" x14ac:dyDescent="0.2">
      <c r="A9" s="2"/>
    </row>
    <row r="10" spans="1:3" x14ac:dyDescent="0.2">
      <c r="A10" s="2" t="s">
        <v>362</v>
      </c>
      <c r="B10" s="49" t="s">
        <v>74</v>
      </c>
      <c r="C10" s="49" t="s">
        <v>74</v>
      </c>
    </row>
    <row r="11" spans="1:3" x14ac:dyDescent="0.2">
      <c r="A11" s="6" t="s">
        <v>459</v>
      </c>
      <c r="B11" s="28">
        <v>1843.77</v>
      </c>
    </row>
    <row r="12" spans="1:3" x14ac:dyDescent="0.2">
      <c r="A12" s="6" t="s">
        <v>460</v>
      </c>
      <c r="B12" s="91">
        <v>6733.85</v>
      </c>
    </row>
    <row r="13" spans="1:3" ht="13.5" thickBot="1" x14ac:dyDescent="0.25">
      <c r="C13" s="92">
        <v>8577.6200000000008</v>
      </c>
    </row>
    <row r="14" spans="1:3" ht="13.5" thickTop="1" x14ac:dyDescent="0.2"/>
    <row r="15" spans="1:3" x14ac:dyDescent="0.2">
      <c r="A15" t="s">
        <v>170</v>
      </c>
    </row>
    <row r="17" spans="1:4" x14ac:dyDescent="0.2">
      <c r="A17" s="6" t="s">
        <v>243</v>
      </c>
      <c r="B17" s="1"/>
    </row>
    <row r="18" spans="1:4" x14ac:dyDescent="0.2">
      <c r="A18" s="6" t="s">
        <v>206</v>
      </c>
      <c r="B18" s="1">
        <v>0</v>
      </c>
      <c r="C18" s="41"/>
    </row>
    <row r="19" spans="1:4" x14ac:dyDescent="0.2">
      <c r="A19" s="6" t="s">
        <v>195</v>
      </c>
      <c r="B19" s="93">
        <v>0</v>
      </c>
      <c r="C19" s="93"/>
    </row>
    <row r="20" spans="1:4" x14ac:dyDescent="0.2">
      <c r="A20" s="6" t="s">
        <v>196</v>
      </c>
      <c r="B20" s="1">
        <v>0</v>
      </c>
    </row>
    <row r="22" spans="1:4" ht="13.5" thickBot="1" x14ac:dyDescent="0.25">
      <c r="A22" s="6" t="s">
        <v>197</v>
      </c>
      <c r="C22" s="92">
        <v>8577.6200000000008</v>
      </c>
    </row>
    <row r="23" spans="1:4" ht="13.5" thickTop="1" x14ac:dyDescent="0.2"/>
    <row r="25" spans="1:4" x14ac:dyDescent="0.2">
      <c r="A25" s="2" t="s">
        <v>171</v>
      </c>
      <c r="B25" s="2"/>
      <c r="C25" s="2"/>
      <c r="D25" s="2"/>
    </row>
    <row r="27" spans="1:4" x14ac:dyDescent="0.2">
      <c r="A27" s="2" t="s">
        <v>72</v>
      </c>
    </row>
    <row r="28" spans="1:4" x14ac:dyDescent="0.2">
      <c r="A28" s="6" t="s">
        <v>363</v>
      </c>
      <c r="C28" s="41">
        <v>13892.32</v>
      </c>
    </row>
    <row r="29" spans="1:4" x14ac:dyDescent="0.2">
      <c r="A29" s="6" t="s">
        <v>364</v>
      </c>
      <c r="C29" s="41">
        <v>22310.720000000001</v>
      </c>
    </row>
    <row r="30" spans="1:4" x14ac:dyDescent="0.2">
      <c r="A30" s="6" t="s">
        <v>365</v>
      </c>
      <c r="C30" s="41">
        <v>27625.42</v>
      </c>
    </row>
    <row r="31" spans="1:4" x14ac:dyDescent="0.2">
      <c r="A31" s="6"/>
      <c r="C31" s="41"/>
    </row>
    <row r="33" spans="1:3" ht="13.5" thickBot="1" x14ac:dyDescent="0.25">
      <c r="A33" s="6" t="s">
        <v>366</v>
      </c>
      <c r="C33" s="92">
        <v>8577.6200000000008</v>
      </c>
    </row>
    <row r="34" spans="1:3" ht="13.5" thickTop="1" x14ac:dyDescent="0.2">
      <c r="A34" s="6" t="s">
        <v>244</v>
      </c>
    </row>
  </sheetData>
  <pageMargins left="0.7" right="0.7" top="0.75" bottom="0.75" header="0.3" footer="0.3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BUDGET-2025-2028</vt:lpstr>
      <vt:lpstr>BACTON EXPENDITURE 2024-2025</vt:lpstr>
      <vt:lpstr>BACTON INCOME 2024-2025</vt:lpstr>
      <vt:lpstr>BACTON - ACCOUNTS 2024-2025</vt:lpstr>
      <vt:lpstr>RISK ASSESSMENT</vt:lpstr>
      <vt:lpstr>VARIATION ATT 1.2</vt:lpstr>
      <vt:lpstr>EofYearRECONCILIATION</vt:lpstr>
      <vt:lpstr>'BACTON EXPENDITURE 2024-2025'!Print_Titles</vt:lpstr>
      <vt:lpstr>'BACTON INCOME 2024-2025'!Print_Titles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Pugh</dc:creator>
  <cp:lastModifiedBy>Windows User</cp:lastModifiedBy>
  <cp:lastPrinted>2025-04-19T12:13:43Z</cp:lastPrinted>
  <dcterms:created xsi:type="dcterms:W3CDTF">2006-03-16T07:21:25Z</dcterms:created>
  <dcterms:modified xsi:type="dcterms:W3CDTF">2025-05-12T12:43:01Z</dcterms:modified>
</cp:coreProperties>
</file>